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<sst xmlns="http://schemas.openxmlformats.org/spreadsheetml/2006/main" count="2863" uniqueCount="2082">
  <si>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</si>
  <si>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</si>
  <si>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</si>
  <si>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</si>
  <si>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</si>
  <si>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</si>
  <si>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</si>
  <si>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</si>
  <si>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</si>
  <si>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</si>
  <si>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</si>
  <si>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</si>
  <si>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</si>
  <si>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</si>
  <si>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</si>
  <si>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</si>
  <si>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</si>
  <si>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</si>
  <si>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</si>
  <si>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</si>
  <si>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</si>
  <si>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</si>
  <si>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</si>
  <si>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</si>
  <si>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</si>
  <si>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</si>
  <si>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</si>
  <si>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</si>
  <si>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</si>
  <si>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</si>
  <si>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</si>
  <si>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</si>
  <si>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</si>
  <si>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</si>
  <si>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</si>
  <si>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</si>
  <si>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</si>
  <si>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</si>
  <si>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</si>
  <si>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</si>
  <si>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</si>
  <si>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</si>
  <si>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</si>
  <si>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</si>
  <si>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</si>
  <si>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</si>
  <si>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</si>
  <si>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</si>
  <si>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</si>
  <si>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</si>
  <si>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</si>
  <si>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</si>
  <si>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</si>
  <si>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</si>
  <si>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</si>
  <si>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</si>
  <si>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</si>
  <si>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</si>
  <si>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</si>
  <si>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</si>
  <si>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</si>
  <si>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</si>
  <si>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</si>
  <si>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</si>
  <si>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</si>
  <si>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</si>
  <si>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</si>
  <si>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</si>
  <si>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</si>
  <si>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</si>
  <si>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</si>
  <si>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</si>
  <si>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</si>
  <si>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</si>
  <si>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</si>
  <si>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</si>
  <si>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</si>
  <si>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</si>
  <si>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</si>
  <si>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</si>
  <si>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</si>
  <si>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</si>
  <si>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</si>
  <si>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</si>
  <si>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</si>
  <si>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</si>
  <si>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</si>
  <si>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</si>
  <si>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</si>
  <si>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</si>
  <si>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</si>
  <si>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</si>
  <si>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</si>
  <si>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</si>
  <si>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</si>
  <si>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</si>
  <si>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</si>
  <si>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</si>
  <si>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</si>
  <si>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</si>
  <si>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</si>
  <si>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</si>
  <si>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</si>
  <si>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</si>
  <si>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</si>
  <si>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</si>
  <si>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</si>
  <si>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</si>
  <si>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</si>
  <si>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</si>
  <si>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</si>
  <si>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</si>
  <si>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</si>
  <si>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</si>
  <si>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</si>
  <si>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</si>
  <si>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</si>
  <si>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</si>
  <si>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</si>
  <si>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</si>
  <si>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</si>
  <si>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</si>
  <si>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</si>
  <si>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</si>
  <si>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</si>
  <si>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</si>
  <si>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</si>
  <si>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</si>
  <si>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</si>
  <si>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</si>
  <si>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</si>
  <si>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</si>
  <si>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</si>
  <si>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</si>
  <si>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</si>
  <si>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</si>
  <si>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</si>
  <si>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</si>
  <si>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</si>
  <si>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</si>
  <si>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</si>
  <si>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</si>
  <si>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</si>
  <si>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</si>
  <si>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</si>
  <si>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</si>
  <si>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</si>
  <si>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</si>
  <si>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</si>
  <si>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</si>
  <si>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</si>
  <si>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</si>
  <si>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</si>
  <si>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</si>
  <si>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</si>
  <si>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</si>
  <si>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</si>
  <si>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</si>
  <si>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</si>
  <si>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</si>
  <si>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</si>
  <si>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</si>
  <si>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</si>
  <si>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</si>
  <si>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</si>
  <si>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</si>
  <si>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</si>
  <si>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</si>
  <si>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</si>
  <si>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</si>
  <si>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</si>
  <si>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</si>
  <si>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</si>
  <si>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</si>
  <si>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</si>
  <si>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</si>
  <si>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</si>
  <si>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</si>
  <si>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</si>
  <si>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</si>
  <si>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</si>
  <si>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</si>
  <si>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</si>
  <si>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</si>
  <si>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</si>
  <si>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</si>
  <si>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</si>
  <si>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</si>
  <si>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</si>
  <si>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</si>
  <si>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</si>
  <si>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</si>
  <si>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</si>
  <si>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</si>
  <si>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</si>
  <si>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</si>
  <si>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</si>
  <si>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</si>
  <si>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</si>
  <si>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</si>
  <si>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</si>
  <si>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</si>
  <si>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</si>
  <si>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</si>
  <si>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</si>
  <si>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</si>
  <si>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</si>
  <si>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</si>
  <si>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</si>
  <si>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</si>
  <si>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</si>
  <si>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</si>
  <si>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</si>
  <si>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</si>
  <si>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</si>
  <si>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</si>
  <si>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</si>
  <si>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</si>
  <si>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</si>
  <si>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</si>
  <si>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</si>
  <si>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</si>
  <si>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</si>
  <si>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</si>
  <si>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</si>
  <si>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</si>
  <si>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</si>
  <si>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</si>
  <si>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</si>
  <si>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</si>
  <si>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</si>
  <si>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</si>
  <si>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</si>
  <si>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</si>
  <si>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</si>
  <si>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</si>
  <si>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</si>
  <si>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</si>
  <si>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</si>
  <si>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</si>
  <si>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</si>
  <si>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</si>
  <si>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</si>
  <si>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</si>
  <si>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</si>
  <si>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</si>
  <si>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</si>
  <si>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</si>
  <si>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</si>
  <si>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</si>
  <si>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</si>
  <si>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</si>
  <si>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</si>
  <si>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</si>
  <si>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</si>
  <si>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</si>
  <si>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</si>
  <si>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</si>
  <si>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</si>
  <si>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</si>
  <si>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</si>
  <si>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</si>
  <si>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</si>
  <si>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</si>
  <si>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</si>
  <si>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</si>
  <si>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</si>
  <si>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</si>
  <si>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</si>
  <si>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</si>
  <si>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</si>
  <si>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</si>
  <si>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</si>
  <si>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</si>
  <si>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</si>
  <si>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</si>
  <si>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</si>
  <si>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</si>
  <si>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</si>
  <si>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</si>
  <si>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</si>
  <si>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</si>
  <si>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</si>
  <si>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</si>
  <si>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</si>
  <si>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</si>
  <si>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</si>
  <si>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</si>
  <si>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</si>
  <si>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</si>
  <si>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</si>
  <si>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</si>
  <si>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</si>
  <si>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</si>
  <si>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</si>
  <si>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</si>
  <si>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</si>
  <si>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</si>
  <si>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</si>
  <si>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</si>
  <si>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</si>
  <si>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</si>
  <si>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</si>
  <si>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</si>
  <si>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</si>
  <si>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</si>
  <si>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</si>
  <si>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</si>
  <si>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</si>
  <si>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</si>
  <si>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</si>
  <si>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</si>
  <si>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</si>
  <si>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</si>
  <si>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</si>
  <si>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</si>
  <si>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</si>
  <si>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</si>
  <si>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</si>
  <si>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</si>
  <si>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</si>
  <si>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</si>
  <si>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</si>
  <si>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</si>
  <si>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</si>
  <si>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</si>
  <si>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</si>
  <si>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</si>
  <si>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</si>
  <si>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</si>
  <si>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</si>
  <si>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</si>
  <si>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</si>
  <si>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</si>
  <si>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</si>
  <si>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</si>
  <si>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</si>
  <si>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</si>
  <si>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</si>
  <si>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</si>
  <si>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</si>
  <si>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</si>
  <si>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</si>
  <si>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</si>
  <si>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</si>
  <si>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</si>
  <si>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</si>
  <si>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</si>
  <si>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</si>
  <si>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</si>
  <si>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</si>
  <si>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</si>
  <si>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</si>
  <si>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</si>
  <si>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</si>
  <si>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</si>
  <si>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</si>
  <si>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</si>
  <si>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</si>
  <si>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</si>
  <si>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</si>
  <si>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</si>
  <si>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</si>
  <si>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</si>
  <si>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</si>
  <si>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</si>
  <si>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</si>
  <si>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</si>
  <si>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</si>
  <si>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</si>
  <si>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</si>
  <si>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</si>
  <si>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</si>
  <si>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</si>
  <si>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</si>
  <si>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</si>
  <si>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</si>
  <si>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</si>
  <si>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</si>
  <si>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</si>
  <si>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</si>
  <si>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</si>
  <si>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</si>
  <si>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</si>
  <si>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</si>
  <si>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</si>
  <si>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</si>
  <si>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</si>
  <si>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</si>
  <si>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</si>
  <si>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</si>
  <si>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</si>
  <si>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</si>
  <si>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</si>
  <si>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</si>
  <si>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</si>
  <si>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</si>
  <si>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</si>
  <si>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</si>
  <si>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</si>
  <si>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</si>
  <si>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</si>
  <si>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</si>
  <si>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</si>
  <si>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</si>
  <si>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</si>
  <si>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</si>
  <si>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</si>
  <si>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</si>
  <si>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</si>
  <si>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</si>
  <si>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</si>
  <si>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</si>
  <si>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</si>
  <si>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</si>
  <si>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</si>
  <si>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</si>
  <si>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</si>
  <si>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</si>
  <si>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</si>
  <si>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</si>
  <si>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</si>
  <si>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</si>
  <si>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</si>
  <si>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</si>
  <si>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</si>
  <si>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</si>
  <si>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</si>
  <si>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</si>
  <si>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</si>
  <si>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</si>
  <si>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</si>
  <si>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</si>
  <si>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</si>
  <si>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</si>
  <si>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</si>
  <si>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</si>
  <si>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</si>
  <si>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</si>
  <si>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</si>
  <si>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</si>
  <si>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</si>
  <si>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</si>
  <si>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</si>
  <si>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</si>
  <si>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</si>
  <si>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</si>
  <si>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</si>
  <si>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</si>
  <si>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</si>
  <si>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</si>
  <si>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</si>
  <si>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</si>
  <si>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</si>
  <si>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</si>
  <si>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</si>
  <si>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</si>
  <si>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</si>
  <si>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</si>
  <si>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</si>
  <si>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</si>
  <si>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</si>
  <si>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</si>
  <si>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</si>
  <si>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</si>
  <si>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</si>
  <si>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</si>
  <si>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</si>
  <si>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</si>
  <si>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</si>
  <si>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</si>
  <si>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</si>
  <si>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</si>
  <si>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</si>
  <si>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</si>
  <si>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</si>
  <si>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</si>
  <si>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</si>
  <si>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</si>
  <si>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</si>
  <si>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</si>
  <si>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</si>
  <si>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</si>
  <si>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</si>
  <si>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</si>
  <si>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</si>
  <si>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</si>
  <si>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</si>
  <si>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</si>
  <si>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</si>
  <si>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</si>
  <si>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</si>
  <si>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</si>
  <si>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</si>
  <si>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</si>
  <si>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</si>
  <si>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</si>
  <si>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</si>
  <si>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</si>
  <si>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</si>
  <si>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</si>
  <si>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</si>
  <si>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</si>
  <si>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</si>
  <si>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</si>
  <si>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</si>
  <si>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</si>
  <si>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</si>
  <si>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</si>
  <si>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</si>
  <si>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</si>
  <si>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</si>
  <si>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</si>
  <si>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</si>
  <si>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</si>
  <si>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</si>
  <si>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</si>
  <si>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</si>
  <si>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</si>
  <si>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</si>
  <si>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</si>
  <si>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</si>
  <si>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</si>
  <si>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</si>
  <si>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</si>
  <si>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</si>
  <si>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</si>
  <si>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</si>
  <si>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</si>
  <si>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</si>
  <si>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</si>
  <si>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</si>
  <si>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</si>
  <si>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</si>
  <si>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</si>
  <si>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</si>
  <si>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</si>
  <si>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</si>
  <si>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</si>
  <si>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</si>
  <si>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</si>
  <si>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</si>
  <si>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</si>
  <si>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</si>
  <si>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</si>
  <si>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</si>
  <si>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</si>
  <si>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</si>
  <si>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</si>
  <si>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</si>
  <si>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</si>
  <si>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</si>
  <si>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</si>
  <si>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</si>
  <si>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</si>
  <si>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</si>
  <si>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</si>
  <si>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</si>
  <si>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</si>
  <si>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</si>
  <si>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</si>
  <si>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</si>
  <si>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</si>
  <si>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</si>
  <si>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</si>
  <si>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</si>
  <si>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</si>
  <si>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</si>
  <si>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</si>
  <si>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</si>
  <si>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</si>
  <si>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</si>
  <si>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</si>
  <si>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</si>
  <si>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</si>
  <si>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</si>
  <si>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</si>
  <si>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</si>
  <si>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</si>
  <si>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</si>
  <si>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</si>
  <si>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</si>
  <si>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</si>
  <si>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</si>
  <si>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</si>
  <si>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</si>
  <si>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</si>
  <si>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</si>
  <si>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</si>
  <si>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</si>
  <si>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</si>
  <si>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</si>
  <si>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</si>
  <si>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</si>
  <si>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</si>
  <si>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</si>
  <si>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</si>
  <si>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</si>
  <si>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</si>
  <si>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</si>
  <si>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</si>
  <si>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</si>
  <si>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</si>
  <si>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</si>
  <si>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</si>
  <si>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</si>
  <si>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</si>
  <si>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</si>
  <si>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</si>
  <si>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</si>
  <si>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</si>
  <si>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</si>
  <si>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</si>
  <si>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</si>
  <si>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</si>
  <si>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</si>
  <si>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</si>
  <si>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</si>
  <si>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</si>
  <si>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</si>
  <si>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</si>
  <si>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</si>
  <si>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</si>
  <si>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</si>
  <si>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</si>
  <si>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</si>
  <si>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</si>
  <si>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</si>
  <si>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</si>
  <si>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</si>
  <si>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</si>
  <si>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</si>
  <si>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</si>
  <si>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</si>
  <si>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</si>
  <si>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</si>
  <si>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</si>
  <si>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</si>
  <si>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</si>
  <si>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</si>
  <si>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</si>
  <si>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</si>
  <si>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</si>
  <si>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</si>
  <si>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</si>
  <si>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</si>
  <si>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</si>
  <si>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</si>
  <si>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</si>
  <si>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</si>
  <si>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</si>
  <si>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</si>
  <si>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</si>
  <si>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</si>
  <si>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</si>
  <si>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</si>
  <si>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</si>
  <si>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</si>
  <si>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</si>
  <si>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</si>
  <si>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</si>
  <si>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</si>
  <si>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</si>
  <si>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</si>
  <si>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</si>
  <si>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</si>
  <si>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</si>
  <si>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</si>
  <si>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</si>
  <si>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</si>
  <si>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</si>
  <si>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</si>
  <si>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</si>
  <si>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</si>
  <si>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</si>
  <si>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</si>
  <si>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</si>
  <si>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</si>
  <si>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</si>
  <si>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</si>
  <si>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</si>
  <si>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</si>
  <si>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</si>
  <si>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</si>
  <si>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</si>
  <si>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</si>
  <si>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</si>
  <si>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</si>
  <si>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</si>
  <si>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</si>
  <si>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</si>
  <si>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</si>
  <si>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</si>
  <si>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</si>
  <si>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</si>
  <si>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</si>
  <si>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</si>
  <si>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</si>
  <si>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</si>
  <si>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</si>
  <si>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</si>
  <si>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</si>
  <si>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</si>
  <si>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</si>
  <si>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</si>
  <si>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</si>
  <si>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</si>
  <si>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</si>
  <si>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</si>
  <si>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</si>
  <si>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</si>
  <si>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</si>
  <si>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</si>
  <si>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</si>
  <si>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</si>
  <si>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</si>
  <si>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</si>
  <si>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</si>
  <si>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</si>
  <si>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</si>
  <si>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</si>
  <si>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</si>
  <si>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</si>
  <si>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</si>
  <si>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</si>
  <si>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</si>
  <si>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</si>
  <si>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</si>
  <si>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</si>
  <si>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</si>
  <si>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</si>
  <si>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</si>
  <si>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</si>
  <si>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</si>
  <si>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</si>
  <si>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</si>
  <si>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</si>
  <si>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</si>
  <si>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</si>
  <si>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</si>
  <si>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</si>
  <si>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</si>
  <si>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</si>
  <si>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</si>
  <si>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</si>
  <si>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</si>
  <si>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</si>
  <si>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</si>
  <si>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</si>
  <si>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</si>
  <si>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</si>
  <si>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</si>
  <si>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</si>
  <si>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</si>
  <si>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</si>
  <si>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</si>
  <si>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</si>
  <si>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</si>
  <si>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</si>
  <si>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</si>
  <si>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</si>
  <si>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</si>
  <si>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</si>
  <si>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</si>
  <si>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</si>
  <si>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</si>
  <si>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</si>
  <si>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</si>
  <si>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</si>
  <si>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</si>
  <si>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</si>
  <si>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</si>
  <si>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</si>
  <si>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</si>
  <si>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</si>
  <si>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</si>
  <si>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</si>
  <si>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</si>
  <si>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</si>
  <si>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</si>
  <si>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</si>
  <si>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</si>
  <si>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</si>
  <si>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</si>
  <si>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</si>
  <si>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</si>
  <si>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</si>
  <si>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</si>
  <si>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</si>
  <si>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</si>
  <si>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</si>
  <si>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</si>
  <si>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</si>
  <si>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</si>
  <si>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</si>
  <si>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</si>
  <si>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</si>
  <si>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</si>
  <si>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</si>
  <si>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</si>
  <si>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</si>
  <si>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</si>
  <si>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</si>
  <si>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</si>
  <si>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</si>
  <si>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</si>
  <si>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</si>
  <si>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</si>
  <si>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</si>
  <si>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</si>
  <si>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</si>
  <si>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</si>
  <si>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</si>
  <si>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</si>
  <si>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</si>
  <si>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</si>
  <si>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</si>
  <si>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</si>
  <si>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</si>
  <si>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</si>
  <si>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</si>
  <si>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</si>
  <si>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</si>
  <si>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</si>
  <si>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</si>
  <si>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</si>
  <si>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</si>
  <si>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</si>
  <si>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</si>
  <si>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</si>
  <si>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</si>
  <si>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</si>
  <si>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</si>
  <si>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</si>
  <si>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</si>
  <si>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</si>
  <si>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</si>
  <si>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</si>
  <si>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</si>
  <si>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</si>
  <si>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</si>
  <si>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</si>
  <si>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</si>
  <si>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</si>
  <si>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</si>
  <si>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</si>
  <si>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</si>
  <si>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</si>
  <si>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</si>
  <si>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</si>
  <si>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</si>
  <si>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</si>
  <si>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</si>
  <si>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</si>
  <si>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</si>
  <si>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</si>
  <si>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</si>
  <si>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</si>
  <si>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</si>
  <si>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</si>
  <si>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</si>
  <si>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</si>
  <si>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</si>
  <si>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</si>
  <si>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</si>
  <si>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</si>
  <si>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</si>
  <si>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</si>
  <si>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</si>
  <si>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</si>
  <si>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</si>
  <si>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</si>
  <si>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</si>
  <si>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</si>
  <si>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</si>
  <si>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</si>
  <si>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</si>
  <si>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</si>
  <si>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</si>
  <si>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</si>
  <si>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</si>
  <si>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</si>
  <si>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</si>
  <si>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</si>
  <si>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</si>
  <si>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</si>
  <si>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</si>
  <si>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</si>
  <si>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</si>
  <si>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</si>
  <si>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</si>
  <si>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</si>
  <si>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</si>
  <si>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</si>
  <si>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</si>
  <si>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</si>
  <si>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</si>
  <si>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</si>
  <si>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</si>
  <si>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</si>
  <si>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</si>
  <si>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</si>
  <si>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</si>
  <si>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</si>
  <si>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</si>
  <si>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</si>
  <si>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</si>
  <si>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</si>
  <si>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</si>
  <si>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</si>
  <si>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</si>
  <si>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</si>
  <si>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</si>
  <si>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</si>
  <si>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</si>
  <si>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</si>
  <si>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</si>
  <si>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</si>
  <si>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</si>
  <si>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</si>
  <si>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</si>
  <si>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</si>
  <si>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</si>
  <si>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</si>
  <si>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</si>
  <si>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</si>
  <si>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</si>
  <si>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</si>
  <si>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</si>
  <si>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</si>
  <si>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</si>
  <si>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</si>
  <si>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</si>
  <si>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</si>
  <si>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</si>
  <si>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</si>
  <si>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</si>
  <si>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</si>
  <si>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</si>
  <si>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</si>
  <si>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</si>
  <si>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</si>
  <si>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</si>
  <si>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</si>
  <si>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</si>
  <si>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</si>
  <si>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</si>
  <si>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</si>
  <si>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</si>
  <si>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</si>
  <si>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</si>
  <si>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</si>
  <si>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</si>
  <si>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</si>
  <si>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</si>
  <si>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</si>
  <si>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</si>
  <si>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</si>
  <si>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</si>
  <si>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</si>
  <si>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</si>
  <si>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</si>
  <si>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</si>
  <si>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</si>
  <si>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</si>
  <si>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</si>
  <si>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</si>
  <si>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</si>
  <si>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</si>
  <si>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</si>
  <si>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</si>
  <si>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</si>
  <si>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</si>
  <si>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</si>
  <si>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</si>
  <si>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</si>
  <si>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</si>
  <si>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</si>
  <si>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</si>
  <si>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</si>
  <si>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</si>
  <si>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</si>
  <si>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</si>
  <si>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</si>
  <si>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</si>
  <si>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</si>
  <si>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</si>
  <si>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</si>
  <si>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</si>
  <si>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</si>
  <si>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</si>
  <si>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</si>
  <si>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</si>
  <si>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</si>
  <si>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</si>
  <si>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</si>
  <si>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</si>
  <si>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</si>
  <si>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</si>
  <si>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</si>
  <si>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</si>
  <si>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</si>
  <si>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</si>
  <si>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</si>
  <si>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</si>
  <si>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</si>
  <si>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</si>
  <si>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</si>
  <si>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</si>
  <si>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</si>
  <si>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</si>
  <si>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</si>
  <si>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</si>
  <si>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</si>
  <si>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</si>
  <si>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</si>
  <si>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</si>
  <si>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</si>
  <si>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</si>
  <si>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</si>
  <si>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</si>
  <si>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</si>
  <si>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</si>
  <si>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</si>
  <si>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</si>
  <si>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</si>
  <si>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</si>
  <si>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</si>
  <si>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</si>
  <si>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</si>
  <si>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</si>
  <si>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</si>
  <si>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</si>
  <si>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</si>
  <si>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</si>
  <si>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</si>
  <si>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</si>
  <si>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</si>
  <si>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</si>
  <si>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</si>
  <si>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</si>
  <si>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</si>
  <si>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</si>
  <si>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</si>
  <si>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</si>
  <si>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</si>
  <si>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</si>
  <si>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</si>
  <si>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</si>
  <si>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</si>
  <si>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</si>
  <si>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</si>
  <si>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</si>
  <si>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</si>
  <si>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</si>
  <si>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</si>
  <si>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</si>
  <si>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</si>
  <si>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</si>
  <si>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</si>
  <si>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</si>
  <si>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</si>
  <si>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</si>
  <si>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</si>
  <si>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</si>
  <si>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</si>
  <si>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</si>
  <si>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</si>
  <si>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</si>
  <si>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</si>
  <si>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</si>
  <si>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</si>
  <si>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</si>
  <si>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</si>
  <si>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</si>
  <si>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</si>
  <si>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</si>
  <si>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</si>
  <si>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</si>
  <si>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</si>
  <si>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</si>
  <si>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</si>
  <si>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</si>
  <si>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</si>
  <si>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</si>
  <si>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</si>
  <si>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</si>
  <si>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</si>
  <si>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</si>
  <si>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</si>
  <si>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</si>
  <si>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</si>
  <si>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</si>
  <si>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</si>
  <si>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</si>
  <si>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</si>
  <si>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</si>
  <si>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</si>
  <si>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</si>
  <si>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</si>
  <si>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</si>
  <si>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</si>
  <si>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</si>
  <si>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</si>
  <si>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</si>
  <si>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</si>
  <si>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</si>
  <si>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</si>
  <si>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</si>
  <si>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</si>
  <si>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</si>
  <si>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</si>
  <si>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</si>
  <si>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</si>
  <si>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</si>
  <si>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</si>
  <si>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</si>
  <si>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</si>
  <si>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</si>
  <si>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</si>
  <si>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</si>
  <si>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</si>
  <si>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</si>
  <si>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</si>
  <si>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</si>
  <si>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</si>
  <si>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</si>
  <si>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</si>
  <si>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</si>
  <si>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</si>
  <si>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</si>
  <si>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</si>
  <si>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</si>
  <si>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</si>
  <si>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</si>
  <si>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</si>
  <si>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</si>
  <si>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</si>
  <si>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</si>
  <si>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</si>
  <si>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</si>
  <si>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</si>
  <si>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</si>
  <si>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</si>
  <si>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</si>
  <si>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</si>
  <si>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</si>
  <si>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</si>
  <si>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</si>
  <si>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</si>
  <si>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</si>
  <si>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</si>
  <si>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</si>
  <si>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</si>
  <si>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</si>
  <si>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</si>
  <si>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</si>
  <si>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</si>
  <si>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</si>
  <si>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</si>
  <si>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</si>
  <si>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</si>
  <si>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</si>
  <si>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</si>
  <si>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</si>
  <si>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</si>
  <si>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</si>
  <si>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</si>
  <si>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</si>
  <si>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</si>
  <si>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</si>
  <si>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</si>
  <si>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</si>
  <si>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</si>
  <si>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</si>
  <si>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</si>
  <si>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</si>
  <si>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</si>
  <si>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</si>
  <si>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</si>
  <si>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</si>
  <si>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</si>
  <si>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</si>
  <si>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</si>
  <si>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</si>
  <si>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</si>
  <si>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</si>
  <si>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</si>
  <si>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</si>
  <si>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</si>
  <si>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</si>
  <si>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</si>
  <si>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</si>
  <si>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</si>
  <si>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</si>
  <si>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</si>
  <si>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</si>
  <si>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</si>
  <si>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</si>
  <si>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</si>
  <si>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</si>
  <si>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</si>
  <si>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</si>
  <si>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</si>
  <si>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</si>
  <si>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</si>
  <si>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</si>
  <si>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</si>
  <si>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</si>
  <si>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</si>
  <si>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</si>
  <si>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</si>
  <si>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</si>
  <si>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</si>
  <si>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</si>
  <si>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</si>
  <si>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</si>
  <si>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</si>
  <si>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</si>
  <si>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</si>
  <si>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</si>
  <si>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</si>
  <si>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</si>
  <si>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</si>
  <si>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</si>
  <si>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</si>
  <si>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</si>
  <si>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</si>
  <si>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</si>
  <si>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</si>
  <si>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</si>
  <si>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</si>
  <si>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</si>
  <si>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</si>
  <si>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</si>
  <si>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</si>
  <si>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</si>
  <si>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</si>
  <si>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</si>
  <si>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</si>
  <si>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</si>
  <si>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</si>
  <si>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</si>
  <si>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</si>
  <si>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</si>
  <si>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</si>
  <si>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</si>
  <si>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</si>
  <si>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</si>
  <si>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</si>
  <si>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</si>
  <si>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</si>
  <si>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</si>
  <si>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</si>
  <si>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</si>
  <si>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</si>
  <si>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</si>
  <si>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</si>
  <si>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</si>
  <si>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</si>
  <si>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</si>
  <si>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</si>
  <si>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</si>
  <si>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</si>
  <si>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</si>
  <si>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</si>
  <si>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</si>
  <si>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</si>
  <si>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</si>
  <si>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</si>
  <si>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</si>
  <si>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</si>
  <si>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</si>
  <si>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</si>
  <si>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</si>
  <si>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</si>
  <si>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</si>
  <si>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</si>
  <si>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</si>
  <si>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</si>
  <si>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</si>
  <si>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</si>
  <si>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</si>
  <si>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</si>
  <si>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</si>
  <si>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</si>
  <si>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</si>
  <si>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</si>
  <si>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</si>
  <si>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</si>
  <si>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</si>
  <si>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</si>
  <si>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</si>
  <si>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</si>
  <si>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</si>
  <si>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</si>
  <si>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</si>
  <si>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</si>
  <si>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</si>
  <si>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</si>
  <si>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</si>
  <si>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</si>
  <si>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</si>
  <si>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</si>
  <si>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</si>
  <si>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</si>
  <si>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</si>
  <si>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</si>
  <si>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</si>
  <si>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</si>
  <si>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</si>
  <si>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</si>
  <si>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</si>
  <si>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</si>
  <si>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</si>
  <si>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</si>
  <si>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</si>
  <si>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</si>
  <si>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</si>
  <si>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</si>
  <si>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</si>
  <si>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</si>
  <si>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</si>
  <si>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</si>
  <si>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</si>
  <si>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</si>
  <si>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</si>
  <si>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</si>
  <si>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</si>
  <si>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</si>
  <si>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</si>
  <si>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</si>
  <si>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</si>
  <si>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</si>
  <si>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</si>
  <si>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</si>
  <si>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</si>
  <si>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</si>
  <si>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</si>
  <si>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</si>
  <si>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</si>
  <si>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</si>
  <si>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</si>
  <si>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</si>
  <si>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</si>
  <si>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</si>
  <si>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</si>
  <si>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</si>
  <si>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</si>
  <si>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</si>
  <si>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</si>
  <si>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</si>
  <si>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</si>
  <si>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</si>
  <si>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</si>
  <si>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</si>
  <si>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</si>
  <si>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</si>
  <si>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</si>
  <si>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</si>
  <si>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</si>
  <si>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</si>
  <si>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</si>
  <si>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</si>
  <si>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</si>
  <si>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</si>
  <si>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</si>
  <si>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</si>
  <si>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</si>
  <si>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</si>
  <si>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</si>
  <si>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</si>
  <si>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</si>
  <si>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</si>
  <si>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</si>
  <si>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</si>
  <si>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</si>
  <si>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</si>
  <si>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</si>
  <si>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</si>
  <si>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</si>
  <si>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</si>
  <si>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</si>
  <si>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</si>
  <si>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</si>
  <si>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</si>
  <si>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</si>
  <si>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</si>
  <si>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</si>
  <si>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</si>
  <si>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</si>
  <si>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</si>
  <si>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</si>
  <si>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</si>
  <si>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</si>
  <si>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</si>
  <si>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</si>
  <si>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</si>
  <si>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</si>
  <si>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</si>
  <si>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</si>
  <si>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</si>
  <si>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</si>
  <si>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</si>
  <si>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</si>
  <si>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</si>
  <si>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</si>
  <si>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</si>
  <si>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</si>
  <si>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</si>
  <si>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</si>
  <si>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</si>
  <si>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</si>
  <si>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</si>
  <si>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</si>
  <si>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</si>
  <si>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</si>
  <si>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</si>
  <si>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</si>
  <si>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</si>
  <si>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</si>
  <si>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</si>
  <si>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</si>
  <si>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</si>
  <si>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</si>
  <si>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</si>
  <si>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</si>
  <si>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</si>
  <si>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</si>
  <si>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</si>
  <si>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</si>
  <si>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</si>
  <si>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</si>
  <si>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</si>
  <si>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</si>
  <si>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</si>
  <si>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</si>
  <si>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</si>
  <si>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</si>
  <si>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</si>
  <si>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</si>
  <si>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</si>
  <si>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</si>
  <si>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</si>
  <si>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</si>
  <si>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</si>
  <si>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</si>
  <si>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</si>
  <si>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</si>
  <si>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</si>
  <si>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</si>
  <si>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</si>
  <si>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</si>
  <si>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</si>
  <si>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</si>
  <si>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</si>
  <si>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</si>
  <si>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</si>
  <si>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</si>
  <si>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</si>
  <si>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</si>
  <si>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</si>
  <si>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</si>
  <si>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</si>
  <si>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</si>
  <si>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</si>
  <si>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</si>
  <si>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</si>
  <si>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</si>
  <si>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</si>
  <si>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</si>
  <si>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</si>
  <si>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</si>
  <si>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</si>
  <si>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</si>
  <si>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</si>
  <si>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</si>
  <si>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</si>
  <si>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</si>
  <si>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</si>
  <si>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</si>
  <si>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</si>
  <si>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</si>
  <si>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</si>
  <si>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</si>
  <si>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</si>
  <si>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</si>
  <si>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</si>
  <si>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</si>
  <si>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</si>
  <si>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</si>
  <si>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</si>
  <si>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</si>
  <si>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</si>
  <si>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</si>
  <si>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</si>
  <si>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</si>
  <si>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</si>
  <si>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</si>
  <si>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</si>
  <si>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</si>
  <si>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</si>
  <si>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</si>
  <si>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</si>
  <si>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</si>
  <si>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</si>
  <si>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</si>
  <si>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</si>
  <si>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</si>
  <si>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</si>
  <si>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</si>
  <si>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</si>
  <si>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</si>
  <si>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</si>
  <si>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</si>
  <si>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</si>
  <si>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</si>
  <si>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</si>
  <si>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</si>
  <si>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</si>
  <si>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</si>
  <si>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</si>
  <si>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</si>
  <si>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</si>
  <si>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</si>
  <si>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</si>
  <si>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</si>
  <si>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</si>
  <si>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</si>
  <si>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</si>
  <si>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</si>
  <si>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</si>
  <si>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</si>
  <si>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</si>
  <si>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</si>
  <si>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</si>
  <si>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</si>
  <si>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</si>
  <si>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</si>
  <si>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</si>
  <si>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</si>
  <si>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</si>
  <si>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</si>
  <si>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</si>
  <si>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</si>
  <si>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</si>
  <si>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</si>
  <si>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</si>
  <si>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</si>
  <si>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</si>
  <si>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</si>
  <si>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</si>
  <si>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</si>
  <si>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</si>
  <si>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</si>
  <si>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</si>
  <si>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</si>
  <si>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</si>
  <si>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</si>
  <si>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</si>
  <si>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</si>
  <si>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</si>
  <si>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</si>
  <si>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</si>
  <si>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</si>
  <si>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</si>
  <si>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</si>
  <si>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</si>
  <si>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</si>
  <si>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</si>
  <si>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</si>
  <si>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</si>
  <si>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</si>
  <si>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</si>
  <si>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</si>
  <si>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</si>
  <si>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</si>
  <si>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</si>
  <si>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</si>
  <si>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</si>
  <si>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</si>
  <si>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</si>
  <si>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</si>
  <si>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</si>
  <si>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</si>
  <si>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</si>
  <si>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</si>
  <si>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</si>
  <si>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</si>
  <si>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</si>
  <si>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</si>
  <si>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</si>
  <si>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</si>
  <si>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</si>
  <si>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</si>
  <si>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</si>
  <si>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</si>
  <si>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</si>
  <si>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</si>
  <si>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</si>
  <si>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</si>
  <si>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</si>
  <si>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</si>
  <si>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</si>
  <si>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</si>
  <si>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</si>
  <si>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</si>
  <si>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</si>
  <si>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</si>
  <si>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</si>
  <si>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</si>
  <si>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</si>
  <si>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</si>
  <si>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</si>
  <si>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</si>
  <si>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</si>
  <si>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</si>
  <si>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</si>
  <si>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</si>
  <si>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</si>
  <si>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</si>
  <si>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</si>
  <si>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</si>
  <si>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</si>
  <si>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</si>
  <si>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</si>
  <si>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</si>
  <si>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</si>
  <si>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</si>
  <si>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</si>
  <si>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</si>
  <si>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</si>
  <si>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</si>
  <si>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</si>
  <si>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</si>
  <si>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</si>
  <si>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</si>
  <si>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</si>
  <si>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</si>
  <si>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</si>
  <si>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</si>
  <si>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</si>
  <si>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</si>
  <si>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</si>
  <si>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</si>
  <si>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</si>
  <si>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</si>
  <si>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</si>
  <si>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</si>
  <si>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</si>
  <si>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</si>
  <si>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</si>
  <si>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</si>
  <si>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</si>
  <si>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</si>
  <si>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</si>
  <si>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</si>
  <si>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</si>
  <si>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</si>
  <si>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</si>
  <si>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</si>
  <si>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</si>
  <si>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</si>
  <si>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</si>
  <si>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</si>
  <si>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</si>
  <si>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</si>
  <si>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</si>
  <si>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</si>
  <si>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</si>
  <si>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</si>
  <si>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</si>
  <si>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</si>
  <si>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</si>
  <si>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</si>
  <si>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</si>
  <si>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</si>
  <si>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</si>
  <si>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</si>
  <si>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</si>
  <si>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</si>
  <si>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</si>
  <si>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</si>
  <si>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</si>
  <si>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</si>
  <si>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</si>
  <si>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</si>
  <si>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</si>
  <si>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</si>
  <si>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</si>
  <si>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</si>
  <si>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</si>
  <si>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</si>
  <si>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</si>
  <si>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</si>
  <si>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</si>
  <si>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</si>
  <si>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</si>
  <si>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</si>
  <si>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</si>
  <si>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</si>
  <si>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</si>
  <si>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</si>
  <si>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</si>
  <si>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</si>
  <si>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</si>
  <si>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</si>
  <si>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</si>
  <si>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</si>
  <si>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</si>
  <si>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</si>
  <si>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</si>
  <si>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</si>
  <si>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</si>
  <si>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</si>
  <si>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</si>
  <si>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</si>
  <si>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</si>
  <si>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</si>
  <si>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</si>
  <si>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</si>
  <si>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</si>
  <si>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</si>
  <si>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</si>
  <si>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</si>
  <si>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</si>
  <si>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</si>
  <si>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</si>
  <si>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</si>
  <si>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</si>
  <si>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</si>
  <si>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</si>
  <si>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</si>
  <si>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</si>
  <si>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</si>
  <si>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</si>
  <si>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</si>
  <si>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</si>
  <si>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</si>
  <si>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</si>
  <si>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</si>
  <si>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</si>
  <si>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</si>
  <si>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</si>
  <si>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</si>
  <si>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</si>
  <si>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</si>
  <si>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</si>
  <si>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</si>
  <si>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</si>
  <si>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</si>
  <si>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</si>
  <si>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</si>
  <si>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</si>
  <si>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</si>
  <si>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</si>
  <si>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</si>
  <si>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</si>
  <si>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</si>
  <si>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</si>
  <si>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</si>
  <si>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</si>
  <si>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</si>
  <si>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</si>
  <si>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</si>
  <si>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</si>
  <si>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</si>
  <si>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</si>
  <si>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</si>
  <si>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</si>
  <si>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</si>
  <si>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</si>
  <si>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</si>
  <si>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</si>
  <si>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</si>
  <si>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</si>
  <si>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</si>
  <si>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</si>
  <si>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</si>
  <si>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</si>
  <si>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</si>
  <si>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</si>
  <si>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</si>
  <si>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</si>
  <si>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</si>
  <si>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</si>
  <si>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</si>
  <si>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</si>
  <si>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</si>
  <si>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</si>
  <si>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</si>
  <si>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</si>
  <si>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</si>
  <si>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</si>
  <si>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</si>
  <si>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</si>
  <si>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</si>
  <si>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</si>
  <si>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</si>
  <si>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</si>
  <si>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</si>
  <si>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</si>
  <si>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</si>
  <si>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</si>
  <si>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</si>
  <si>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</si>
  <si>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</si>
  <si>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</si>
  <si>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</si>
  <si>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</si>
  <si>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</si>
  <si>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</si>
  <si>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</si>
  <si>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</si>
  <si>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</si>
  <si>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</si>
  <si>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</si>
  <si>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</si>
  <si>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</si>
  <si>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</si>
  <si>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</si>
  <si>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</si>
  <si>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</si>
  <si>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</si>
  <si>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</si>
  <si>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</si>
  <si>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</si>
  <si>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</si>
  <si>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</si>
  <si>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</si>
  <si>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</si>
  <si>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</si>
  <si>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</si>
  <si>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</si>
  <si>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</si>
  <si>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</si>
  <si>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</si>
  <si>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</si>
  <si>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</si>
  <si>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</si>
  <si>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</si>
  <si>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</si>
  <si>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</si>
  <si>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</si>
  <si>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</si>
  <si>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</si>
  <si>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</si>
  <si>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</si>
  <si>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</si>
  <si>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</si>
  <si>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</si>
  <si>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</si>
  <si>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</si>
  <si>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</si>
  <si>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</si>
  <si>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</si>
  <si>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</si>
  <si>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</si>
  <si>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</si>
  <si>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</si>
  <si>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</si>
  <si>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</si>
  <si>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</si>
  <si>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</si>
  <si>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</si>
  <si>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</si>
  <si>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</si>
  <si>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</si>
  <si>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</si>
  <si>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</si>
  <si>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</si>
  <si>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</si>
  <si>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</si>
  <si>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</si>
  <si>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</si>
  <si>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</si>
  <si>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</si>
  <si>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</si>
  <si>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</si>
  <si>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</si>
  <si>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</si>
  <si>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</si>
  <si>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</si>
  <si>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</si>
  <si>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</si>
  <si>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</si>
  <si>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</si>
  <si>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</si>
  <si>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</si>
  <si>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</si>
  <si>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</si>
  <si>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</si>
  <si>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</si>
  <si>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</si>
  <si>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</si>
  <si>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</si>
  <si>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</si>
  <si>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</si>
  <si>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</si>
  <si>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</si>
  <si>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</si>
  <si>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</si>
  <si>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</si>
  <si>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</si>
  <si>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</si>
  <si>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</si>
  <si>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</si>
  <si>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</si>
  <si>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</si>
  <si>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</si>
  <si>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</si>
  <si>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</si>
  <si>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</si>
  <si>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</si>
  <si>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</si>
  <si>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</si>
  <si>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</si>
  <si>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</si>
  <si>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</si>
  <si>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</si>
  <si>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</si>
  <si>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</si>
  <si>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</si>
  <si>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</si>
  <si>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</si>
  <si>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</si>
  <si>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</si>
  <si>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</si>
  <si>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</si>
  <si>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</si>
  <si>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</si>
  <si>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</si>
  <si>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</si>
  <si>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</si>
  <si>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</si>
  <si>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</si>
  <si>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</si>
  <si>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</si>
  <si>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</si>
  <si>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</si>
  <si>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</si>
  <si>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</si>
  <si>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</si>
  <si>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</si>
  <si>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</si>
  <si>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</si>
  <si>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</si>
  <si>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</si>
  <si>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</si>
  <si>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</si>
  <si>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</si>
  <si>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</si>
  <si>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</si>
  <si>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</si>
  <si>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</si>
  <si>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</si>
  <si>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</si>
  <si>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</si>
  <si>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</si>
  <si>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</si>
  <si>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</si>
  <si>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</si>
  <si>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</si>
  <si>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</si>
  <si>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</si>
  <si>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</si>
  <si>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</si>
  <si>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</si>
  <si>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</si>
  <si>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</si>
  <si>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</si>
  <si>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</si>
  <si>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</si>
  <si>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</si>
  <si>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</si>
  <si>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</si>
  <si>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</si>
  <si>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</si>
  <si>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</si>
  <si>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</si>
  <si>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</si>
  <si>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</si>
  <si>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</si>
  <si>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</si>
  <si>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</si>
  <si>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</si>
  <si>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</si>
  <si>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</si>
  <si>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</si>
  <si>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</si>
  <si>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</si>
  <si>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</si>
  <si>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</si>
  <si>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</si>
  <si>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</si>
  <si>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</si>
  <si>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</si>
  <si>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</si>
  <si>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</si>
  <si>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</si>
  <si>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</si>
  <si>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</si>
  <si>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</si>
  <si>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</si>
  <si>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</si>
  <si>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</si>
  <si>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</si>
  <si>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</si>
  <si>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</si>
  <si>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</si>
  <si>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</si>
  <si>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</si>
  <si>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</si>
  <si>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</si>
  <si>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</si>
  <si>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</si>
  <si>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</si>
  <si>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</si>
  <si>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</si>
  <si>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</si>
  <si>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</si>
  <si>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</si>
  <si>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</si>
  <si>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</si>
  <si>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</si>
  <si>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</si>
  <si>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</si>
  <si>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</si>
  <si>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</si>
  <si>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</si>
  <si>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</si>
  <si>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</si>
  <si>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</si>
  <si>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</si>
  <si>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</si>
  <si>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</si>
  <si>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</si>
  <si>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</si>
  <si>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</si>
  <si>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</si>
  <si>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</si>
  <si>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</si>
  <si>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</si>
  <si>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</si>
  <si>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</si>
  <si>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</si>
  <si>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</si>
  <si>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</si>
  <si>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</si>
  <si>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</si>
  <si>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</si>
  <si>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</si>
  <si>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</si>
  <si>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</si>
  <si>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</si>
  <si>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</si>
  <si>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</si>
  <si>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</si>
  <si>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</si>
  <si>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</si>
  <si>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</si>
  <si>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</si>
  <si>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</si>
  <si>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</si>
  <si>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</si>
  <si>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</si>
  <si>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</si>
  <si>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</si>
  <si>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</si>
  <si>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</si>
  <si>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</si>
  <si>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ОБЩИНА ЧИПРОВЦИ</t>
  </si>
  <si>
    <t xml:space="preserve">Радослава Горанова </t>
  </si>
  <si>
    <t>09554/2828</t>
  </si>
  <si>
    <t>Силвия Еленкова</t>
  </si>
  <si>
    <t>Пламен Петков</t>
  </si>
  <si>
    <t>www.chiprovtsi.bg</t>
  </si>
  <si>
    <t>chiprovci@mail.bg</t>
  </si>
  <si>
    <t>b750</t>
  </si>
  <si>
    <t>d628</t>
  </si>
  <si>
    <t>c922</t>
  </si>
  <si>
    <t>11.06.2018 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</si>
</sst>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71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176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6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186" fontId="241" fillId="45" borderId="177" xfId="34" applyNumberFormat="1" applyFont="1" applyFill="1" applyBorder="1" applyAlignment="1" applyProtection="1">
      <alignment horizontal="center"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17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3" xfId="34" applyNumberFormat="1" applyFont="1" applyFill="1" applyBorder="1" applyAlignment="1" applyProtection="1">
      <alignment horizontal="center" vertical="center"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2" xfId="34" applyNumberFormat="1" applyFont="1" applyFill="1" applyBorder="1" applyAlignment="1" applyProtection="1">
      <alignment horizontal="center" vertical="center"/>
      <protection/>
    </xf>
    <xf numFmtId="186" fontId="241" fillId="29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1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/>
      <protection/>
    </xf>
    <xf numFmtId="38" fontId="318" fillId="45" borderId="47" xfId="47" applyNumberFormat="1" applyFont="1" applyFill="1" applyBorder="1" applyAlignment="1" applyProtection="1">
      <alignment/>
      <protection/>
    </xf>
    <xf numFmtId="38" fontId="318" fillId="45" borderId="147" xfId="4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20" fillId="45" borderId="66" xfId="37" applyNumberFormat="1" applyFont="1" applyFill="1" applyBorder="1" applyAlignment="1" applyProtection="1">
      <alignment/>
      <protection/>
    </xf>
    <xf numFmtId="195" fontId="320" fillId="45" borderId="145" xfId="3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 horizontal="center"/>
      <protection/>
    </xf>
    <xf numFmtId="38" fontId="318" fillId="45" borderId="47" xfId="47" applyNumberFormat="1" applyFont="1" applyFill="1" applyBorder="1" applyAlignment="1" applyProtection="1">
      <alignment horizontal="center"/>
      <protection/>
    </xf>
    <xf numFmtId="38" fontId="318" fillId="45" borderId="147" xfId="47" applyNumberFormat="1" applyFont="1" applyFill="1" applyBorder="1" applyAlignment="1" applyProtection="1">
      <alignment horizontal="center"/>
      <protection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0" fontId="247" fillId="48" borderId="25" xfId="34" applyFont="1" applyFill="1" applyBorder="1" applyAlignment="1" applyProtection="1">
      <alignment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1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1" fillId="39" borderId="26" xfId="38" applyFont="1" applyFill="1" applyBorder="1" applyAlignment="1" applyProtection="1">
      <alignment horizontal="center"/>
      <protection/>
    </xf>
    <xf numFmtId="0" fontId="321" fillId="39" borderId="0" xfId="38" applyFont="1" applyFill="1" applyBorder="1" applyAlignment="1" applyProtection="1">
      <alignment horizontal="center"/>
      <protection/>
    </xf>
    <xf numFmtId="0" fontId="321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22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3" fillId="5" borderId="25" xfId="34" applyFont="1" applyFill="1" applyBorder="1" applyAlignment="1">
      <alignment horizontal="left" vertical="center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  <xf numFmtId="3" fontId="324" fillId="26" borderId="109" xfId="34" applyNumberFormat="1" applyFont="1" applyFill="1" applyBorder="1" applyAlignment="1" applyProtection="1">
      <alignment horizontal="center" vertical="center"/>
      <protection locked="0"/>
    </xf>
    <xf numFmtId="3" fontId="324" fillId="26" borderId="25" xfId="34" applyNumberFormat="1" applyFont="1" applyFill="1" applyBorder="1" applyAlignment="1" applyProtection="1">
      <alignment horizontal="center" vertical="center"/>
      <protection locked="0"/>
    </xf>
    <xf numFmtId="3" fontId="324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3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754" t="str">
        <f>+OTCHET!B9</f>
        <v>ОБЩИНА ЧИПРОВЦИ</v>
      </c>
      <c r="C2" s="1755"/>
      <c r="D2" s="1756"/>
      <c r="E2" s="1021"/>
      <c r="F2" s="1022">
        <f>+OTCHET!H9</f>
        <v>0</v>
      </c>
      <c r="G2" s="1023" t="str">
        <f>+OTCHET!F12</f>
        <v>6210</v>
      </c>
      <c r="H2" s="1024"/>
      <c r="I2" s="1757" t="str">
        <f>+OTCHET!H609</f>
        <v>www.chiprovtsi.bg</v>
      </c>
      <c r="J2" s="1758"/>
      <c r="K2" s="1015"/>
      <c r="L2" s="1759" t="str">
        <f>OTCHET!H607</f>
        <v>chiprovci@mail.bg</v>
      </c>
      <c r="M2" s="1760"/>
      <c r="N2" s="1761"/>
      <c r="O2" s="1025"/>
      <c r="P2" s="1026">
        <f>OTCHET!E15</f>
        <v>42</v>
      </c>
      <c r="Q2" s="1027" t="str">
        <f>OTCHET!F15</f>
        <v>СЕС - РА</v>
      </c>
      <c r="R2" s="1028"/>
      <c r="S2" s="1008" t="s">
        <v>1005</v>
      </c>
      <c r="T2" s="1762">
        <f>+OTCHET!I9</f>
        <v>0</v>
      </c>
      <c r="U2" s="1763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64" t="s">
        <v>1008</v>
      </c>
      <c r="T4" s="1764"/>
      <c r="U4" s="1764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43251</v>
      </c>
      <c r="M6" s="1021"/>
      <c r="N6" s="1046" t="s">
        <v>1010</v>
      </c>
      <c r="O6" s="1010"/>
      <c r="P6" s="1047">
        <f>OTCHET!F9</f>
        <v>43251</v>
      </c>
      <c r="Q6" s="1046" t="s">
        <v>1010</v>
      </c>
      <c r="R6" s="1048"/>
      <c r="S6" s="1765">
        <f>+Q4</f>
        <v>2018</v>
      </c>
      <c r="T6" s="1765"/>
      <c r="U6" s="1765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45" t="s">
        <v>987</v>
      </c>
      <c r="T8" s="1746"/>
      <c r="U8" s="1747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43251</v>
      </c>
      <c r="H9" s="1021"/>
      <c r="I9" s="1071">
        <f>+L4</f>
        <v>2018</v>
      </c>
      <c r="J9" s="1072">
        <f>+L6</f>
        <v>43251</v>
      </c>
      <c r="K9" s="1073"/>
      <c r="L9" s="1074">
        <f>+L6</f>
        <v>43251</v>
      </c>
      <c r="M9" s="1073"/>
      <c r="N9" s="1075">
        <f>+L6</f>
        <v>43251</v>
      </c>
      <c r="O9" s="1076"/>
      <c r="P9" s="1077">
        <f>+L4</f>
        <v>2018</v>
      </c>
      <c r="Q9" s="1075">
        <f>+L6</f>
        <v>43251</v>
      </c>
      <c r="R9" s="1048"/>
      <c r="S9" s="1748" t="s">
        <v>988</v>
      </c>
      <c r="T9" s="1749"/>
      <c r="U9" s="1750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9" t="s">
        <v>1025</v>
      </c>
      <c r="T13" s="1710"/>
      <c r="U13" s="1711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700" t="s">
        <v>2066</v>
      </c>
      <c r="T14" s="1701"/>
      <c r="U14" s="1702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2064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51" t="s">
        <v>2065</v>
      </c>
      <c r="T15" s="1752"/>
      <c r="U15" s="1753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700" t="s">
        <v>1028</v>
      </c>
      <c r="T16" s="1701"/>
      <c r="U16" s="1702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700" t="s">
        <v>1030</v>
      </c>
      <c r="T17" s="1701"/>
      <c r="U17" s="1702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700" t="s">
        <v>1032</v>
      </c>
      <c r="T18" s="1701"/>
      <c r="U18" s="1702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700" t="s">
        <v>1034</v>
      </c>
      <c r="T19" s="1701"/>
      <c r="U19" s="1702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700" t="s">
        <v>1036</v>
      </c>
      <c r="T20" s="1701"/>
      <c r="U20" s="1702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700" t="s">
        <v>1038</v>
      </c>
      <c r="T21" s="1701"/>
      <c r="U21" s="1702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30" t="s">
        <v>2067</v>
      </c>
      <c r="T22" s="1731"/>
      <c r="U22" s="1732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15" t="s">
        <v>1041</v>
      </c>
      <c r="T23" s="1716"/>
      <c r="U23" s="1717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9" t="s">
        <v>1044</v>
      </c>
      <c r="T25" s="1710"/>
      <c r="U25" s="1711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700" t="s">
        <v>1046</v>
      </c>
      <c r="T26" s="1701"/>
      <c r="U26" s="1702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30" t="s">
        <v>1048</v>
      </c>
      <c r="T27" s="1731"/>
      <c r="U27" s="1732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15" t="s">
        <v>1050</v>
      </c>
      <c r="T28" s="1716"/>
      <c r="U28" s="1717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15" t="s">
        <v>1057</v>
      </c>
      <c r="T35" s="1716"/>
      <c r="U35" s="1717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42" t="s">
        <v>1059</v>
      </c>
      <c r="T36" s="1743"/>
      <c r="U36" s="1744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36" t="s">
        <v>1061</v>
      </c>
      <c r="T37" s="1737"/>
      <c r="U37" s="1738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39" t="s">
        <v>1063</v>
      </c>
      <c r="T38" s="1740"/>
      <c r="U38" s="1741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15" t="s">
        <v>1065</v>
      </c>
      <c r="T40" s="1716"/>
      <c r="U40" s="1717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9" t="s">
        <v>1068</v>
      </c>
      <c r="T42" s="1710"/>
      <c r="U42" s="1711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700" t="s">
        <v>1070</v>
      </c>
      <c r="T43" s="1701"/>
      <c r="U43" s="1702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700" t="s">
        <v>1072</v>
      </c>
      <c r="T44" s="1701"/>
      <c r="U44" s="1702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30" t="s">
        <v>1074</v>
      </c>
      <c r="T45" s="1731"/>
      <c r="U45" s="1732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15" t="s">
        <v>1076</v>
      </c>
      <c r="T46" s="1716"/>
      <c r="U46" s="1717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0</v>
      </c>
      <c r="K48" s="1097"/>
      <c r="L48" s="1202">
        <f>+ROUND(L23+L28+L35+L40+L46,0)</f>
        <v>0</v>
      </c>
      <c r="M48" s="1097"/>
      <c r="N48" s="1203">
        <f>+ROUND(N23+N28+N35+N40+N46,0)</f>
        <v>0</v>
      </c>
      <c r="O48" s="1204"/>
      <c r="P48" s="1201">
        <f>+ROUND(P23+P28+P35+P40+P46,0)</f>
        <v>0</v>
      </c>
      <c r="Q48" s="1202">
        <f>+ROUND(Q23+Q28+Q35+Q40+Q46,0)</f>
        <v>0</v>
      </c>
      <c r="R48" s="1048"/>
      <c r="S48" s="1727" t="s">
        <v>1078</v>
      </c>
      <c r="T48" s="1728"/>
      <c r="U48" s="1729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3642</v>
      </c>
      <c r="K51" s="1097"/>
      <c r="L51" s="1104">
        <f>+IF($P$2=33,$Q51,0)</f>
        <v>0</v>
      </c>
      <c r="M51" s="1097"/>
      <c r="N51" s="1134">
        <f>+ROUND(+G51+J51+L51,0)</f>
        <v>3642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3642</v>
      </c>
      <c r="R51" s="1048"/>
      <c r="S51" s="1709" t="s">
        <v>1082</v>
      </c>
      <c r="T51" s="1710"/>
      <c r="U51" s="1711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700" t="s">
        <v>1084</v>
      </c>
      <c r="T52" s="1701"/>
      <c r="U52" s="1702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700" t="s">
        <v>1086</v>
      </c>
      <c r="T53" s="1701"/>
      <c r="U53" s="1702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+ROUND(OTCHET!E188+OTCHET!E191,0)</f>
        <v>0</v>
      </c>
      <c r="Q54" s="1122">
        <f>+ROUND(OTCHET!L188+OTCHET!L191,0)</f>
        <v>0</v>
      </c>
      <c r="R54" s="1048"/>
      <c r="S54" s="1700" t="s">
        <v>1088</v>
      </c>
      <c r="T54" s="1701"/>
      <c r="U54" s="1702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0</v>
      </c>
      <c r="K55" s="1097"/>
      <c r="L55" s="1122">
        <f>+IF($P$2=33,$Q55,0)</f>
        <v>0</v>
      </c>
      <c r="M55" s="1097"/>
      <c r="N55" s="1123">
        <f>+ROUND(+G55+J55+L55,0)</f>
        <v>0</v>
      </c>
      <c r="O55" s="1099"/>
      <c r="P55" s="1121">
        <f>+ROUND(OTCHET!E197+OTCHET!E205,0)</f>
        <v>0</v>
      </c>
      <c r="Q55" s="1122">
        <f>+ROUND(OTCHET!L197+OTCHET!L205,0)</f>
        <v>0</v>
      </c>
      <c r="R55" s="1048"/>
      <c r="S55" s="1730" t="s">
        <v>1090</v>
      </c>
      <c r="T55" s="1731"/>
      <c r="U55" s="1732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3642</v>
      </c>
      <c r="K56" s="1097"/>
      <c r="L56" s="1210">
        <f>+ROUND(+SUM(L51:L55),0)</f>
        <v>0</v>
      </c>
      <c r="M56" s="1097"/>
      <c r="N56" s="1211">
        <f>+ROUND(+SUM(N51:N55),0)</f>
        <v>3642</v>
      </c>
      <c r="O56" s="1099"/>
      <c r="P56" s="1209">
        <f>+ROUND(+SUM(P51:P55),0)</f>
        <v>0</v>
      </c>
      <c r="Q56" s="1210">
        <f>+ROUND(+SUM(Q51:Q55),0)</f>
        <v>3642</v>
      </c>
      <c r="R56" s="1048"/>
      <c r="S56" s="1715" t="s">
        <v>1092</v>
      </c>
      <c r="T56" s="1716"/>
      <c r="U56" s="1717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9" t="s">
        <v>1095</v>
      </c>
      <c r="T58" s="1710"/>
      <c r="U58" s="1711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+ROUND(+OTCHET!E277+OTCHET!E278,0)</f>
        <v>0</v>
      </c>
      <c r="Q59" s="1122">
        <f>+ROUND(+OTCHET!L277+OTCHET!L278,0)</f>
        <v>0</v>
      </c>
      <c r="R59" s="1048"/>
      <c r="S59" s="1700" t="s">
        <v>1097</v>
      </c>
      <c r="T59" s="1701"/>
      <c r="U59" s="1702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700" t="s">
        <v>1099</v>
      </c>
      <c r="T60" s="1701"/>
      <c r="U60" s="1702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30" t="s">
        <v>1101</v>
      </c>
      <c r="T61" s="1731"/>
      <c r="U61" s="1732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0</v>
      </c>
      <c r="K63" s="1097"/>
      <c r="L63" s="1210">
        <f>+ROUND(+SUM(L58:L61),0)</f>
        <v>0</v>
      </c>
      <c r="M63" s="1097"/>
      <c r="N63" s="1211">
        <f>+ROUND(+SUM(N58:N61),0)</f>
        <v>0</v>
      </c>
      <c r="O63" s="1099"/>
      <c r="P63" s="1209">
        <f>+ROUND(+SUM(P58:P61),0)</f>
        <v>0</v>
      </c>
      <c r="Q63" s="1210">
        <f>+ROUND(+SUM(Q58:Q61),0)</f>
        <v>0</v>
      </c>
      <c r="R63" s="1048"/>
      <c r="S63" s="1715" t="s">
        <v>1105</v>
      </c>
      <c r="T63" s="1716"/>
      <c r="U63" s="1717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9" t="s">
        <v>1108</v>
      </c>
      <c r="T65" s="1710"/>
      <c r="U65" s="1711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700" t="s">
        <v>1110</v>
      </c>
      <c r="T66" s="1701"/>
      <c r="U66" s="1702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15" t="s">
        <v>1112</v>
      </c>
      <c r="T67" s="1716"/>
      <c r="U67" s="1717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9" t="s">
        <v>1115</v>
      </c>
      <c r="T69" s="1710"/>
      <c r="U69" s="1711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700" t="s">
        <v>1117</v>
      </c>
      <c r="T70" s="1701"/>
      <c r="U70" s="1702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15" t="s">
        <v>1119</v>
      </c>
      <c r="T71" s="1716"/>
      <c r="U71" s="1717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9" t="s">
        <v>1122</v>
      </c>
      <c r="T73" s="1710"/>
      <c r="U73" s="1711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700" t="s">
        <v>1124</v>
      </c>
      <c r="T74" s="1701"/>
      <c r="U74" s="1702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15" t="s">
        <v>1126</v>
      </c>
      <c r="T75" s="1716"/>
      <c r="U75" s="1717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0</v>
      </c>
      <c r="J77" s="1235">
        <f>+ROUND(J56+J63+J67+J71+J75,0)</f>
        <v>3642</v>
      </c>
      <c r="K77" s="1097"/>
      <c r="L77" s="1235">
        <f>+ROUND(L56+L63+L67+L71+L75,0)</f>
        <v>0</v>
      </c>
      <c r="M77" s="1097"/>
      <c r="N77" s="1236">
        <f>+ROUND(N56+N63+N67+N71+N75,0)</f>
        <v>3642</v>
      </c>
      <c r="O77" s="1099"/>
      <c r="P77" s="1233">
        <f>+ROUND(P56+P63+P67+P71+P75,0)</f>
        <v>0</v>
      </c>
      <c r="Q77" s="1234">
        <f>+ROUND(Q56+Q63+Q67+Q71+Q75,0)</f>
        <v>3642</v>
      </c>
      <c r="R77" s="1048"/>
      <c r="S77" s="1718" t="s">
        <v>1128</v>
      </c>
      <c r="T77" s="1719"/>
      <c r="U77" s="1720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0</v>
      </c>
      <c r="Q79" s="1110">
        <f>+ROUND(OTCHET!L421,0)</f>
        <v>0</v>
      </c>
      <c r="R79" s="1048"/>
      <c r="S79" s="1709" t="s">
        <v>1131</v>
      </c>
      <c r="T79" s="1710"/>
      <c r="U79" s="1711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3650</v>
      </c>
      <c r="K80" s="1097"/>
      <c r="L80" s="1122">
        <f>+IF($P$2=33,$Q80,0)</f>
        <v>0</v>
      </c>
      <c r="M80" s="1097"/>
      <c r="N80" s="1123">
        <f>+ROUND(+G80+J80+L80,0)</f>
        <v>3650</v>
      </c>
      <c r="O80" s="1099"/>
      <c r="P80" s="1121">
        <f>+ROUND(OTCHET!E431,0)</f>
        <v>0</v>
      </c>
      <c r="Q80" s="1122">
        <f>+ROUND(OTCHET!L431,0)</f>
        <v>3650</v>
      </c>
      <c r="R80" s="1048"/>
      <c r="S80" s="1700" t="s">
        <v>1133</v>
      </c>
      <c r="T80" s="1701"/>
      <c r="U80" s="1702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0</v>
      </c>
      <c r="J81" s="1244">
        <f>+ROUND(J79+J80,0)</f>
        <v>3650</v>
      </c>
      <c r="K81" s="1097"/>
      <c r="L81" s="1244">
        <f>+ROUND(L79+L80,0)</f>
        <v>0</v>
      </c>
      <c r="M81" s="1097"/>
      <c r="N81" s="1245">
        <f>+ROUND(N79+N80,0)</f>
        <v>3650</v>
      </c>
      <c r="O81" s="1099"/>
      <c r="P81" s="1243">
        <f>+ROUND(P79+P80,0)</f>
        <v>0</v>
      </c>
      <c r="Q81" s="1244">
        <f>+ROUND(Q79+Q80,0)</f>
        <v>3650</v>
      </c>
      <c r="R81" s="1048"/>
      <c r="S81" s="1706" t="s">
        <v>1135</v>
      </c>
      <c r="T81" s="1707"/>
      <c r="U81" s="1708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33">
        <f>+IF(+SUM(F82:N82)=0,0,"Контрола: дефицит/излишък = финансиране с обратен знак (Г. + Д. = 0)")</f>
        <v>0</v>
      </c>
      <c r="C82" s="1734"/>
      <c r="D82" s="1735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0</v>
      </c>
      <c r="J83" s="1257">
        <f>+ROUND(J48,0)-ROUND(J77,0)+ROUND(J81,0)</f>
        <v>8</v>
      </c>
      <c r="K83" s="1097"/>
      <c r="L83" s="1257">
        <f>+ROUND(L48,0)-ROUND(L77,0)+ROUND(L81,0)</f>
        <v>0</v>
      </c>
      <c r="M83" s="1097"/>
      <c r="N83" s="1258">
        <f>+ROUND(N48,0)-ROUND(N77,0)+ROUND(N81,0)</f>
        <v>8</v>
      </c>
      <c r="O83" s="1259"/>
      <c r="P83" s="1256">
        <f>+ROUND(P48,0)-ROUND(P77,0)+ROUND(P81,0)</f>
        <v>0</v>
      </c>
      <c r="Q83" s="1257">
        <f>+ROUND(Q48,0)-ROUND(Q77,0)+ROUND(Q81,0)</f>
        <v>8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0</v>
      </c>
      <c r="J84" s="1265">
        <f>+ROUND(J101,0)+ROUND(J120,0)+ROUND(J127,0)-ROUND(J132,0)</f>
        <v>-8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-8</v>
      </c>
      <c r="O84" s="1259"/>
      <c r="P84" s="1264">
        <f>+ROUND(P101,0)+ROUND(P120,0)+ROUND(P127,0)-ROUND(P132,0)</f>
        <v>0</v>
      </c>
      <c r="Q84" s="1265">
        <f>+ROUND(Q101,0)+ROUND(Q120,0)+ROUND(Q127,0)-ROUND(Q132,0)</f>
        <v>-8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9" t="s">
        <v>1141</v>
      </c>
      <c r="T87" s="1710"/>
      <c r="U87" s="1711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700" t="s">
        <v>1143</v>
      </c>
      <c r="T88" s="1701"/>
      <c r="U88" s="1702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15" t="s">
        <v>1145</v>
      </c>
      <c r="T89" s="1716"/>
      <c r="U89" s="1717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9" t="s">
        <v>1148</v>
      </c>
      <c r="T91" s="1710"/>
      <c r="U91" s="1711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700" t="s">
        <v>1150</v>
      </c>
      <c r="T92" s="1701"/>
      <c r="U92" s="1702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700" t="s">
        <v>1152</v>
      </c>
      <c r="T93" s="1701"/>
      <c r="U93" s="1702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30" t="s">
        <v>1154</v>
      </c>
      <c r="T94" s="1731"/>
      <c r="U94" s="1732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15" t="s">
        <v>1156</v>
      </c>
      <c r="T95" s="1716"/>
      <c r="U95" s="1717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9" t="s">
        <v>1159</v>
      </c>
      <c r="T97" s="1710"/>
      <c r="U97" s="1711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700" t="s">
        <v>1161</v>
      </c>
      <c r="T98" s="1701"/>
      <c r="U98" s="1702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15" t="s">
        <v>1163</v>
      </c>
      <c r="T99" s="1716"/>
      <c r="U99" s="1717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27" t="s">
        <v>1165</v>
      </c>
      <c r="T101" s="1728"/>
      <c r="U101" s="1729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9" t="s">
        <v>1169</v>
      </c>
      <c r="T104" s="1710"/>
      <c r="U104" s="1711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700" t="s">
        <v>1171</v>
      </c>
      <c r="T105" s="1701"/>
      <c r="U105" s="1702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15" t="s">
        <v>1173</v>
      </c>
      <c r="T106" s="1716"/>
      <c r="U106" s="1717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21" t="s">
        <v>1176</v>
      </c>
      <c r="T108" s="1722"/>
      <c r="U108" s="1723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24" t="s">
        <v>1178</v>
      </c>
      <c r="T109" s="1725"/>
      <c r="U109" s="1726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15" t="s">
        <v>1180</v>
      </c>
      <c r="T110" s="1716"/>
      <c r="U110" s="1717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9" t="s">
        <v>1183</v>
      </c>
      <c r="T112" s="1710"/>
      <c r="U112" s="1711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700" t="s">
        <v>1185</v>
      </c>
      <c r="T113" s="1701"/>
      <c r="U113" s="1702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15" t="s">
        <v>1187</v>
      </c>
      <c r="T114" s="1716"/>
      <c r="U114" s="1717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0</v>
      </c>
      <c r="M116" s="1097"/>
      <c r="N116" s="1134">
        <f>+ROUND(+G116+J116+L116,0)</f>
        <v>0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0</v>
      </c>
      <c r="R116" s="1048"/>
      <c r="S116" s="1709" t="s">
        <v>1190</v>
      </c>
      <c r="T116" s="1710"/>
      <c r="U116" s="1711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700" t="s">
        <v>1192</v>
      </c>
      <c r="T117" s="1701"/>
      <c r="U117" s="1702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0</v>
      </c>
      <c r="M118" s="1097"/>
      <c r="N118" s="1211">
        <f>+ROUND(+SUM(N116:N117),0)</f>
        <v>0</v>
      </c>
      <c r="O118" s="1099"/>
      <c r="P118" s="1209">
        <f>+ROUND(+SUM(P116:P117),0)</f>
        <v>0</v>
      </c>
      <c r="Q118" s="1210">
        <f>+ROUND(+SUM(Q116:Q117),0)</f>
        <v>0</v>
      </c>
      <c r="R118" s="1048"/>
      <c r="S118" s="1715" t="s">
        <v>1194</v>
      </c>
      <c r="T118" s="1716"/>
      <c r="U118" s="1717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0</v>
      </c>
      <c r="M120" s="1097"/>
      <c r="N120" s="1236">
        <f>+ROUND(N106+N110+N114+N118,0)</f>
        <v>0</v>
      </c>
      <c r="O120" s="1099"/>
      <c r="P120" s="1282">
        <f>+ROUND(P106+P110+P114+P118,0)</f>
        <v>0</v>
      </c>
      <c r="Q120" s="1235">
        <f>+ROUND(Q106+Q110+Q114+Q118,0)</f>
        <v>0</v>
      </c>
      <c r="R120" s="1048"/>
      <c r="S120" s="1718" t="s">
        <v>1196</v>
      </c>
      <c r="T120" s="1719"/>
      <c r="U120" s="1720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9" t="s">
        <v>1199</v>
      </c>
      <c r="T122" s="1710"/>
      <c r="U122" s="1711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+ROUND(OTCHET!E526,0)</f>
        <v>0</v>
      </c>
      <c r="Q123" s="1122">
        <f>+ROUND(OTCHET!L526,0)</f>
        <v>0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700" t="s">
        <v>1203</v>
      </c>
      <c r="T124" s="1701"/>
      <c r="U124" s="1702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2068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2069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703" t="s">
        <v>1205</v>
      </c>
      <c r="T126" s="1704"/>
      <c r="U126" s="1705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0</v>
      </c>
      <c r="K127" s="1097"/>
      <c r="L127" s="1244">
        <f>+ROUND(+SUM(L122:L126),0)</f>
        <v>0</v>
      </c>
      <c r="M127" s="1097"/>
      <c r="N127" s="1245">
        <f>+ROUND(+SUM(N122:N126),0)</f>
        <v>0</v>
      </c>
      <c r="O127" s="1099"/>
      <c r="P127" s="1243">
        <f>+ROUND(+SUM(P122:P126),0)</f>
        <v>0</v>
      </c>
      <c r="Q127" s="1244">
        <f>+ROUND(+SUM(Q122:Q126),0)</f>
        <v>0</v>
      </c>
      <c r="R127" s="1048"/>
      <c r="S127" s="1706" t="s">
        <v>1207</v>
      </c>
      <c r="T127" s="1707"/>
      <c r="U127" s="1708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0</v>
      </c>
      <c r="K129" s="1097"/>
      <c r="L129" s="1110">
        <f>+IF($P$2=33,$Q129,0)</f>
        <v>0</v>
      </c>
      <c r="M129" s="1097"/>
      <c r="N129" s="1111">
        <f>+ROUND(+G129+J129+L129,0)</f>
        <v>0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0</v>
      </c>
      <c r="R129" s="1048"/>
      <c r="S129" s="1709" t="s">
        <v>1210</v>
      </c>
      <c r="T129" s="1710"/>
      <c r="U129" s="1711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700" t="s">
        <v>1212</v>
      </c>
      <c r="T130" s="1701"/>
      <c r="U130" s="1702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8</v>
      </c>
      <c r="K131" s="1097"/>
      <c r="L131" s="1122">
        <f>+IF($P$2=33,$Q131,0)</f>
        <v>0</v>
      </c>
      <c r="M131" s="1097"/>
      <c r="N131" s="1123">
        <f>+ROUND(+G131+J131+L131,0)</f>
        <v>8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8</v>
      </c>
      <c r="R131" s="1048"/>
      <c r="S131" s="1712" t="s">
        <v>1214</v>
      </c>
      <c r="T131" s="1713"/>
      <c r="U131" s="1714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8</v>
      </c>
      <c r="K132" s="1097"/>
      <c r="L132" s="1297">
        <f>+ROUND(+L131-L129-L130,0)</f>
        <v>0</v>
      </c>
      <c r="M132" s="1097"/>
      <c r="N132" s="1298">
        <f>+ROUND(+N131-N129-N130,0)</f>
        <v>8</v>
      </c>
      <c r="O132" s="1099"/>
      <c r="P132" s="1296">
        <f>+ROUND(+P131-P129-P130,0)</f>
        <v>0</v>
      </c>
      <c r="Q132" s="1297">
        <f>+ROUND(+Q131-Q129-Q130,0)</f>
        <v>8</v>
      </c>
      <c r="R132" s="1048"/>
      <c r="S132" s="1694" t="s">
        <v>1216</v>
      </c>
      <c r="T132" s="1695"/>
      <c r="U132" s="1696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697">
        <f>+IF(+SUM(F133:N133)=0,0,"Контрола: дефицит/излишък = финансиране с обратен знак (Г. + Д. = 0)")</f>
        <v>0</v>
      </c>
      <c r="C133" s="1697"/>
      <c r="D133" s="1697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 t="str">
        <f>+OTCHET!B607</f>
        <v>11.06.2018 г.</v>
      </c>
      <c r="D134" s="1249" t="s">
        <v>1218</v>
      </c>
      <c r="E134" s="1021"/>
      <c r="F134" s="1698"/>
      <c r="G134" s="1698"/>
      <c r="H134" s="1021"/>
      <c r="I134" s="1306" t="s">
        <v>1219</v>
      </c>
      <c r="J134" s="1307"/>
      <c r="K134" s="1021"/>
      <c r="L134" s="1698"/>
      <c r="M134" s="1698"/>
      <c r="N134" s="1698"/>
      <c r="O134" s="1301"/>
      <c r="P134" s="1699"/>
      <c r="Q134" s="1699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35" operator="notEqual" stopIfTrue="1">
      <formula>0</formula>
    </cfRule>
  </conditionalFormatting>
  <conditionalFormatting sqref="B133">
    <cfRule type="cellIs" priority="46" dxfId="136" operator="notEqual" stopIfTrue="1">
      <formula>0</formula>
    </cfRule>
    <cfRule type="cellIs" priority="34" dxfId="137" operator="equal">
      <formula>0</formula>
    </cfRule>
  </conditionalFormatting>
  <conditionalFormatting sqref="G2">
    <cfRule type="cellIs" priority="6" dxfId="24" operator="notEqual" stopIfTrue="1">
      <formula>0</formula>
    </cfRule>
    <cfRule type="cellIs" priority="7" dxfId="138" operator="equal" stopIfTrue="1">
      <formula>0</formula>
    </cfRule>
    <cfRule type="cellIs" priority="8" dxfId="139" operator="equal" stopIfTrue="1">
      <formula>0</formula>
    </cfRule>
    <cfRule type="cellIs" priority="45" dxfId="140" operator="equal">
      <formula>0</formula>
    </cfRule>
  </conditionalFormatting>
  <conditionalFormatting sqref="I2">
    <cfRule type="cellIs" priority="44" dxfId="140" operator="equal">
      <formula>0</formula>
    </cfRule>
  </conditionalFormatting>
  <conditionalFormatting sqref="F137:G138">
    <cfRule type="cellIs" priority="42" dxfId="14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41" operator="equal" stopIfTrue="1">
      <formula>"НЕРАВНЕНИЕ!"</formula>
    </cfRule>
  </conditionalFormatting>
  <conditionalFormatting sqref="L137:M138">
    <cfRule type="cellIs" priority="40" dxfId="141" operator="equal" stopIfTrue="1">
      <formula>"НЕРАВНЕНИЕ!"</formula>
    </cfRule>
  </conditionalFormatting>
  <conditionalFormatting sqref="F140:G141">
    <cfRule type="cellIs" priority="38" dxfId="14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41" operator="equal" stopIfTrue="1">
      <formula>"НЕРАВНЕНИЕ !"</formula>
    </cfRule>
  </conditionalFormatting>
  <conditionalFormatting sqref="L140:M141">
    <cfRule type="cellIs" priority="36" dxfId="141" operator="equal" stopIfTrue="1">
      <formula>"НЕРАВНЕНИЕ !"</formula>
    </cfRule>
  </conditionalFormatting>
  <conditionalFormatting sqref="I140:J141 L140:L141 N140:N141 F140:G141">
    <cfRule type="cellIs" priority="35" dxfId="141" operator="notEqual">
      <formula>0</formula>
    </cfRule>
  </conditionalFormatting>
  <conditionalFormatting sqref="I133:J133">
    <cfRule type="cellIs" priority="33" dxfId="135" operator="notEqual" stopIfTrue="1">
      <formula>0</formula>
    </cfRule>
  </conditionalFormatting>
  <conditionalFormatting sqref="L82">
    <cfRule type="cellIs" priority="28" dxfId="135" operator="notEqual" stopIfTrue="1">
      <formula>0</formula>
    </cfRule>
  </conditionalFormatting>
  <conditionalFormatting sqref="N82">
    <cfRule type="cellIs" priority="27" dxfId="135" operator="notEqual" stopIfTrue="1">
      <formula>0</formula>
    </cfRule>
  </conditionalFormatting>
  <conditionalFormatting sqref="L133">
    <cfRule type="cellIs" priority="32" dxfId="135" operator="notEqual" stopIfTrue="1">
      <formula>0</formula>
    </cfRule>
  </conditionalFormatting>
  <conditionalFormatting sqref="N133">
    <cfRule type="cellIs" priority="31" dxfId="135" operator="notEqual" stopIfTrue="1">
      <formula>0</formula>
    </cfRule>
  </conditionalFormatting>
  <conditionalFormatting sqref="F82:H82">
    <cfRule type="cellIs" priority="30" dxfId="135" operator="notEqual" stopIfTrue="1">
      <formula>0</formula>
    </cfRule>
  </conditionalFormatting>
  <conditionalFormatting sqref="I82:J82">
    <cfRule type="cellIs" priority="29" dxfId="135" operator="notEqual" stopIfTrue="1">
      <formula>0</formula>
    </cfRule>
  </conditionalFormatting>
  <conditionalFormatting sqref="B82">
    <cfRule type="cellIs" priority="25" dxfId="138" operator="equal">
      <formula>0</formula>
    </cfRule>
    <cfRule type="cellIs" priority="26" dxfId="136" operator="notEqual" stopIfTrue="1">
      <formula>0</formula>
    </cfRule>
  </conditionalFormatting>
  <conditionalFormatting sqref="P133:Q133">
    <cfRule type="cellIs" priority="24" dxfId="135" operator="notEqual" stopIfTrue="1">
      <formula>0</formula>
    </cfRule>
  </conditionalFormatting>
  <conditionalFormatting sqref="P137:Q138">
    <cfRule type="cellIs" priority="22" dxfId="14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4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41" operator="notEqual">
      <formula>0</formula>
    </cfRule>
  </conditionalFormatting>
  <conditionalFormatting sqref="P2">
    <cfRule type="cellIs" priority="14" dxfId="142" operator="equal" stopIfTrue="1">
      <formula>98</formula>
    </cfRule>
    <cfRule type="cellIs" priority="15" dxfId="143" operator="equal" stopIfTrue="1">
      <formula>96</formula>
    </cfRule>
    <cfRule type="cellIs" priority="16" dxfId="144" operator="equal" stopIfTrue="1">
      <formula>42</formula>
    </cfRule>
    <cfRule type="cellIs" priority="17" dxfId="145" operator="equal" stopIfTrue="1">
      <formula>97</formula>
    </cfRule>
    <cfRule type="cellIs" priority="18" dxfId="146" operator="equal" stopIfTrue="1">
      <formula>33</formula>
    </cfRule>
  </conditionalFormatting>
  <conditionalFormatting sqref="Q2">
    <cfRule type="cellIs" priority="9" dxfId="146" operator="equal" stopIfTrue="1">
      <formula>"Чужди средства"</formula>
    </cfRule>
    <cfRule type="cellIs" priority="10" dxfId="145" operator="equal" stopIfTrue="1">
      <formula>"СЕС - ДМП"</formula>
    </cfRule>
    <cfRule type="cellIs" priority="11" dxfId="144" operator="equal" stopIfTrue="1">
      <formula>"СЕС - РА"</formula>
    </cfRule>
    <cfRule type="cellIs" priority="12" dxfId="143" operator="equal" stopIfTrue="1">
      <formula>"СЕС - ДЕС"</formula>
    </cfRule>
    <cfRule type="cellIs" priority="13" dxfId="142" operator="equal" stopIfTrue="1">
      <formula>"СЕС - КСФ"</formula>
    </cfRule>
  </conditionalFormatting>
  <conditionalFormatting sqref="P82:Q82">
    <cfRule type="cellIs" priority="5" dxfId="135" operator="notEqual" stopIfTrue="1">
      <formula>0</formula>
    </cfRule>
  </conditionalFormatting>
  <conditionalFormatting sqref="T2:U2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0" sqref="B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РА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ОБЩИНА ЧИПРОВЦИ</v>
      </c>
      <c r="C11" s="707"/>
      <c r="D11" s="707"/>
      <c r="E11" s="708" t="s">
        <v>982</v>
      </c>
      <c r="F11" s="709">
        <f>OTCHET!F9</f>
        <v>43251</v>
      </c>
      <c r="G11" s="710" t="s">
        <v>983</v>
      </c>
      <c r="H11" s="711">
        <f>OTCHET!H9</f>
        <v>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6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Чипровци</v>
      </c>
      <c r="C13" s="714"/>
      <c r="D13" s="714"/>
      <c r="E13" s="717" t="str">
        <f>+OTCHET!E12</f>
        <v>код по ЕБК:</v>
      </c>
      <c r="F13" s="233" t="str">
        <f>+OTCHET!F12</f>
        <v>6210</v>
      </c>
      <c r="G13" s="691"/>
      <c r="H13" s="236"/>
      <c r="I13" s="1767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7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42</v>
      </c>
      <c r="F15" s="720" t="str">
        <f>OTCHET!F15</f>
        <v>СЕС - РА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8" t="s">
        <v>2044</v>
      </c>
      <c r="F17" s="1770" t="s">
        <v>2045</v>
      </c>
      <c r="G17" s="731" t="s">
        <v>1269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9"/>
      <c r="F18" s="1771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465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0</v>
      </c>
      <c r="F38" s="849">
        <f>F39+F43+F44+F46+SUM(F48:F52)+F55</f>
        <v>3642</v>
      </c>
      <c r="G38" s="850">
        <f>G39+G43+G44+G46+SUM(G48:G52)+G55</f>
        <v>0</v>
      </c>
      <c r="H38" s="851">
        <f>H39+H43+H44+H46+SUM(H48:H52)+H55</f>
        <v>3642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2048</v>
      </c>
      <c r="C39" s="943"/>
      <c r="D39" s="1662"/>
      <c r="E39" s="812">
        <f>SUM(E40:E42)</f>
        <v>0</v>
      </c>
      <c r="F39" s="812">
        <f>SUM(F40:F42)</f>
        <v>0</v>
      </c>
      <c r="G39" s="813">
        <f>SUM(G40:G42)</f>
        <v>0</v>
      </c>
      <c r="H39" s="814">
        <f>SUM(H40:H42)</f>
        <v>0</v>
      </c>
      <c r="I39" s="1414">
        <f>SUM(I40:I42)</f>
        <v>0</v>
      </c>
      <c r="J39" s="857"/>
      <c r="K39" s="815" t="s">
        <v>2049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2050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2051</v>
      </c>
      <c r="C41" s="1667" t="s">
        <v>855</v>
      </c>
      <c r="D41" s="1666"/>
      <c r="E41" s="1668">
        <f>OTCHET!E191</f>
        <v>0</v>
      </c>
      <c r="F41" s="1668">
        <f t="shared" si="1"/>
        <v>0</v>
      </c>
      <c r="G41" s="1669">
        <f>OTCHET!I191</f>
        <v>0</v>
      </c>
      <c r="H41" s="1670">
        <f>OTCHET!J191</f>
        <v>0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2052</v>
      </c>
      <c r="C42" s="1672" t="s">
        <v>66</v>
      </c>
      <c r="D42" s="1671"/>
      <c r="E42" s="1673">
        <f>+OTCHET!E197+OTCHET!E205</f>
        <v>0</v>
      </c>
      <c r="F42" s="1673">
        <f t="shared" si="1"/>
        <v>0</v>
      </c>
      <c r="G42" s="1674">
        <f>+OTCHET!I197+OTCHET!I205</f>
        <v>0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2053</v>
      </c>
      <c r="C43" s="859" t="s">
        <v>737</v>
      </c>
      <c r="D43" s="858"/>
      <c r="E43" s="817">
        <f>+OTCHET!E206+OTCHET!E224+OTCHET!E273</f>
        <v>0</v>
      </c>
      <c r="F43" s="817">
        <f t="shared" si="1"/>
        <v>3642</v>
      </c>
      <c r="G43" s="818">
        <f>+OTCHET!I206+OTCHET!I224+OTCHET!I273</f>
        <v>0</v>
      </c>
      <c r="H43" s="819">
        <f>+OTCHET!J206+OTCHET!J224+OTCHET!J273</f>
        <v>3642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2054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2055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2056</v>
      </c>
      <c r="C48" s="859" t="s">
        <v>367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2063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2057</v>
      </c>
      <c r="C49" s="859" t="s">
        <v>368</v>
      </c>
      <c r="D49" s="858"/>
      <c r="E49" s="817">
        <f>OTCHET!E277+OTCHET!E278+OTCHET!E286+OTCHET!E289</f>
        <v>0</v>
      </c>
      <c r="F49" s="817">
        <f t="shared" si="1"/>
        <v>0</v>
      </c>
      <c r="G49" s="818">
        <f>OTCHET!I277+OTCHET!I278+OTCHET!I286+OTCHET!I289</f>
        <v>0</v>
      </c>
      <c r="H49" s="819">
        <f>OTCHET!J277+OTCHET!J278+OTCHET!J286+OTCHET!J289</f>
        <v>0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2058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2059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2062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2060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2061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0</v>
      </c>
      <c r="F56" s="894">
        <f>+F57+F58+F62</f>
        <v>3650</v>
      </c>
      <c r="G56" s="895">
        <f>+G57+G58+G62</f>
        <v>0</v>
      </c>
      <c r="H56" s="896">
        <f>+H57+H58+H62</f>
        <v>3650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0</v>
      </c>
      <c r="F58" s="903">
        <f t="shared" si="2"/>
        <v>3650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3650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0</v>
      </c>
      <c r="F59" s="907">
        <f t="shared" si="2"/>
        <v>3650</v>
      </c>
      <c r="G59" s="908">
        <f>+OTCHET!I424+OTCHET!I425+OTCHET!I426+OTCHET!I427+OTCHET!I428</f>
        <v>0</v>
      </c>
      <c r="H59" s="909">
        <f>+OTCHET!J424+OTCHET!J425+OTCHET!J426+OTCHET!J427+OTCHET!J428</f>
        <v>3650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0</v>
      </c>
      <c r="F64" s="929">
        <f>+F22-F38+F56-F63</f>
        <v>8</v>
      </c>
      <c r="G64" s="930">
        <f>+G22-G38+G56-G63</f>
        <v>0</v>
      </c>
      <c r="H64" s="931">
        <f>+H22-H38+H56-H63</f>
        <v>8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0</v>
      </c>
      <c r="F66" s="939">
        <f>SUM(+F68+F76+F77+F84+F85+F86+F89+F90+F91+F92+F93+F94+F95)</f>
        <v>-8</v>
      </c>
      <c r="G66" s="940">
        <f>SUM(+G68+G76+G77+G84+G85+G86+G89+G90+G91+G92+G93+G94+G95)</f>
        <v>0</v>
      </c>
      <c r="H66" s="941">
        <f>SUM(+H68+H76+H77+H84+H85+H86+H89+H90+H91+H92+H93+H94+H95)</f>
        <v>-8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0</v>
      </c>
      <c r="F86" s="907">
        <f>+F87+F88</f>
        <v>0</v>
      </c>
      <c r="G86" s="908">
        <f>+G87+G88</f>
        <v>0</v>
      </c>
      <c r="H86" s="909">
        <f>+H87+H88</f>
        <v>0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0</v>
      </c>
      <c r="F88" s="965">
        <f t="shared" si="5"/>
        <v>0</v>
      </c>
      <c r="G88" s="966">
        <f>+OTCHET!I523+OTCHET!I526+OTCHET!I546</f>
        <v>0</v>
      </c>
      <c r="H88" s="967">
        <f>+OTCHET!J523+OTCHET!J526+OTCHET!J546</f>
        <v>0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0</v>
      </c>
      <c r="F90" s="903">
        <f t="shared" si="5"/>
        <v>0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0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-8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-8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 t="str">
        <f>+OTCHET!H607</f>
        <v>chiprovci@mail.bg</v>
      </c>
      <c r="C107" s="988"/>
      <c r="D107" s="988"/>
      <c r="E107" s="671"/>
      <c r="F107" s="705"/>
      <c r="G107" s="1377" t="str">
        <f>+OTCHET!E607</f>
        <v>09554/2828</v>
      </c>
      <c r="H107" s="1377">
        <f>+OTCHET!F607</f>
        <v>878101238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72" t="s">
        <v>999</v>
      </c>
      <c r="H108" s="1772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73" t="str">
        <f>+OTCHET!D605</f>
        <v>Радослава Горанова </v>
      </c>
      <c r="F110" s="1773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73" t="str">
        <f>+OTCHET!G602</f>
        <v>Силвия Еленкова</v>
      </c>
      <c r="F114" s="1773"/>
      <c r="G114" s="1004"/>
      <c r="H114" s="691"/>
      <c r="I114" s="1376" t="str">
        <f>+OTCHET!G605</f>
        <v>Пламен Петков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35" operator="notEqual" stopIfTrue="1">
      <formula>0</formula>
    </cfRule>
  </conditionalFormatting>
  <conditionalFormatting sqref="E105:I105">
    <cfRule type="cellIs" priority="19" dxfId="135" operator="notEqual" stopIfTrue="1">
      <formula>0</formula>
    </cfRule>
  </conditionalFormatting>
  <conditionalFormatting sqref="G107:H107 B107">
    <cfRule type="cellIs" priority="18" dxfId="151" operator="equal" stopIfTrue="1">
      <formula>0</formula>
    </cfRule>
  </conditionalFormatting>
  <conditionalFormatting sqref="I114 E110">
    <cfRule type="cellIs" priority="17" dxfId="139" operator="equal" stopIfTrue="1">
      <formula>0</formula>
    </cfRule>
  </conditionalFormatting>
  <conditionalFormatting sqref="E114:F114">
    <cfRule type="cellIs" priority="16" dxfId="139" operator="equal" stopIfTrue="1">
      <formula>0</formula>
    </cfRule>
  </conditionalFormatting>
  <conditionalFormatting sqref="E15">
    <cfRule type="cellIs" priority="11" dxfId="142" operator="equal" stopIfTrue="1">
      <formula>98</formula>
    </cfRule>
    <cfRule type="cellIs" priority="12" dxfId="143" operator="equal" stopIfTrue="1">
      <formula>96</formula>
    </cfRule>
    <cfRule type="cellIs" priority="13" dxfId="144" operator="equal" stopIfTrue="1">
      <formula>42</formula>
    </cfRule>
    <cfRule type="cellIs" priority="14" dxfId="145" operator="equal" stopIfTrue="1">
      <formula>97</formula>
    </cfRule>
    <cfRule type="cellIs" priority="15" dxfId="146" operator="equal" stopIfTrue="1">
      <formula>33</formula>
    </cfRule>
  </conditionalFormatting>
  <conditionalFormatting sqref="F15">
    <cfRule type="cellIs" priority="6" dxfId="146" operator="equal" stopIfTrue="1">
      <formula>"Чужди средства"</formula>
    </cfRule>
    <cfRule type="cellIs" priority="7" dxfId="145" operator="equal" stopIfTrue="1">
      <formula>"СЕС - ДМП"</formula>
    </cfRule>
    <cfRule type="cellIs" priority="8" dxfId="144" operator="equal" stopIfTrue="1">
      <formula>"СЕС - РА"</formula>
    </cfRule>
    <cfRule type="cellIs" priority="9" dxfId="143" operator="equal" stopIfTrue="1">
      <formula>"СЕС - ДЕС"</formula>
    </cfRule>
    <cfRule type="cellIs" priority="10" dxfId="142" operator="equal" stopIfTrue="1">
      <formula>"СЕС - КСФ"</formula>
    </cfRule>
  </conditionalFormatting>
  <conditionalFormatting sqref="B105">
    <cfRule type="cellIs" priority="5" dxfId="136" operator="notEqual" stopIfTrue="1">
      <formula>0</formula>
    </cfRule>
  </conditionalFormatting>
  <conditionalFormatting sqref="I11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1"/>
  <sheetViews>
    <sheetView tabSelected="1" zoomScale="75" zoomScaleNormal="75" zoomScalePageLayoutView="0" workbookViewId="0" topLeftCell="B2">
      <selection activeCell="J7" sqref="J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857" t="str">
        <f>VLOOKUP(E15,SMETKA,2,FALSE)</f>
        <v>ОТЧЕТНИ ДАННИ ПО ЕБК ЗА СМЕТКИТЕ ЗА СРЕДСТВАТА ОТ ЕВРОПЕЙСКИЯ СЪЮЗ - РА</v>
      </c>
      <c r="C7" s="1858"/>
      <c r="D7" s="185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59" t="s">
        <v>2071</v>
      </c>
      <c r="C9" s="1860"/>
      <c r="D9" s="1861"/>
      <c r="E9" s="115">
        <v>43101</v>
      </c>
      <c r="F9" s="116">
        <v>43251</v>
      </c>
      <c r="G9" s="113"/>
      <c r="H9" s="1417"/>
      <c r="I9" s="1814"/>
      <c r="J9" s="1815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май</v>
      </c>
      <c r="G10" s="113"/>
      <c r="H10" s="114"/>
      <c r="I10" s="1816" t="s">
        <v>981</v>
      </c>
      <c r="J10" s="1816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17"/>
      <c r="J11" s="1817"/>
      <c r="K11" s="113"/>
      <c r="L11" s="113"/>
      <c r="M11" s="7">
        <v>1</v>
      </c>
      <c r="N11" s="108"/>
    </row>
    <row r="12" spans="2:14" ht="27" customHeight="1">
      <c r="B12" s="1841" t="str">
        <f>VLOOKUP(F12,PRBK,2,FALSE)</f>
        <v>Чипровци</v>
      </c>
      <c r="C12" s="1842"/>
      <c r="D12" s="1843"/>
      <c r="E12" s="118" t="s">
        <v>975</v>
      </c>
      <c r="F12" s="1588" t="s">
        <v>1487</v>
      </c>
      <c r="G12" s="113"/>
      <c r="H12" s="114"/>
      <c r="I12" s="1817"/>
      <c r="J12" s="1817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2070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798" t="s">
        <v>2034</v>
      </c>
      <c r="F19" s="1799"/>
      <c r="G19" s="1799"/>
      <c r="H19" s="1800"/>
      <c r="I19" s="1865" t="s">
        <v>2035</v>
      </c>
      <c r="J19" s="1866"/>
      <c r="K19" s="1866"/>
      <c r="L19" s="1867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55" t="s">
        <v>472</v>
      </c>
      <c r="D22" s="185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1997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1998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1999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55" t="s">
        <v>474</v>
      </c>
      <c r="D28" s="1856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55" t="s">
        <v>127</v>
      </c>
      <c r="D33" s="1856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55" t="s">
        <v>121</v>
      </c>
      <c r="D39" s="1856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2000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1268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2032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2033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2001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2002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2003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2004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2005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2006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2007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2008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2009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2010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53" t="str">
        <f>$B$7</f>
        <v>ОТЧЕТНИ ДАННИ ПО ЕБК ЗА СМЕТКИТЕ ЗА СРЕДСТВАТА ОТ ЕВРОПЕЙСКИЯ СЪЮЗ - РА</v>
      </c>
      <c r="C175" s="1854"/>
      <c r="D175" s="1854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792" t="str">
        <f>$B$9</f>
        <v>ОБЩИНА ЧИПРОВЦИ</v>
      </c>
      <c r="C177" s="1793"/>
      <c r="D177" s="1794"/>
      <c r="E177" s="115">
        <f>$E$9</f>
        <v>43101</v>
      </c>
      <c r="F177" s="227">
        <f>$F$9</f>
        <v>43251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41" t="str">
        <f>$B$12</f>
        <v>Чипровци</v>
      </c>
      <c r="C180" s="1842"/>
      <c r="D180" s="1843"/>
      <c r="E180" s="232" t="s">
        <v>900</v>
      </c>
      <c r="F180" s="233" t="str">
        <f>$F$12</f>
        <v>6210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42</v>
      </c>
      <c r="F182" s="126" t="str">
        <f>$F$15</f>
        <v>СЕС - РА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798" t="s">
        <v>2036</v>
      </c>
      <c r="F184" s="1799"/>
      <c r="G184" s="1799"/>
      <c r="H184" s="1800"/>
      <c r="I184" s="1801" t="s">
        <v>2037</v>
      </c>
      <c r="J184" s="1802"/>
      <c r="K184" s="1802"/>
      <c r="L184" s="1803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804" t="s">
        <v>753</v>
      </c>
      <c r="D188" s="1805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784" t="s">
        <v>756</v>
      </c>
      <c r="D191" s="1785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786" t="s">
        <v>195</v>
      </c>
      <c r="D197" s="1787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788" t="s">
        <v>200</v>
      </c>
      <c r="D205" s="1789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784" t="s">
        <v>201</v>
      </c>
      <c r="D206" s="1785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3642</v>
      </c>
      <c r="K206" s="277">
        <f t="shared" si="49"/>
        <v>0</v>
      </c>
      <c r="L206" s="311">
        <f t="shared" si="49"/>
        <v>3642</v>
      </c>
      <c r="M206" s="7">
        <f t="shared" si="43"/>
        <v>1</v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3642</v>
      </c>
      <c r="K213" s="324">
        <f t="shared" si="50"/>
        <v>0</v>
      </c>
      <c r="L213" s="321">
        <f t="shared" si="50"/>
        <v>3642</v>
      </c>
      <c r="M213" s="7">
        <f t="shared" si="43"/>
        <v>1</v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776" t="s">
        <v>275</v>
      </c>
      <c r="D224" s="1777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776" t="s">
        <v>731</v>
      </c>
      <c r="D228" s="1777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776" t="s">
        <v>220</v>
      </c>
      <c r="D234" s="1777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776" t="s">
        <v>222</v>
      </c>
      <c r="D237" s="1777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782" t="s">
        <v>223</v>
      </c>
      <c r="D238" s="1783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782" t="s">
        <v>224</v>
      </c>
      <c r="D239" s="1783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782" t="s">
        <v>1673</v>
      </c>
      <c r="D240" s="1783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776" t="s">
        <v>225</v>
      </c>
      <c r="D241" s="1777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2011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2012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1674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776" t="s">
        <v>237</v>
      </c>
      <c r="D257" s="1777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776" t="s">
        <v>238</v>
      </c>
      <c r="D258" s="1777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776" t="s">
        <v>239</v>
      </c>
      <c r="D259" s="1777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776" t="s">
        <v>240</v>
      </c>
      <c r="D260" s="1777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776" t="s">
        <v>1678</v>
      </c>
      <c r="D267" s="1777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776" t="s">
        <v>1675</v>
      </c>
      <c r="D271" s="1777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776" t="s">
        <v>1676</v>
      </c>
      <c r="D272" s="1777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782" t="s">
        <v>250</v>
      </c>
      <c r="D273" s="1783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776" t="s">
        <v>276</v>
      </c>
      <c r="D274" s="1777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774" t="s">
        <v>251</v>
      </c>
      <c r="D277" s="1775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774" t="s">
        <v>252</v>
      </c>
      <c r="D278" s="1775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774" t="s">
        <v>632</v>
      </c>
      <c r="D286" s="1775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774" t="s">
        <v>694</v>
      </c>
      <c r="D289" s="1775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776" t="s">
        <v>695</v>
      </c>
      <c r="D290" s="1777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778" t="s">
        <v>925</v>
      </c>
      <c r="D295" s="1779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780" t="s">
        <v>703</v>
      </c>
      <c r="D299" s="1781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0</v>
      </c>
      <c r="J303" s="398">
        <f t="shared" si="79"/>
        <v>3642</v>
      </c>
      <c r="K303" s="399">
        <f t="shared" si="79"/>
        <v>0</v>
      </c>
      <c r="L303" s="396">
        <f t="shared" si="79"/>
        <v>3642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52"/>
      <c r="C308" s="1847"/>
      <c r="D308" s="1847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46"/>
      <c r="C310" s="1847"/>
      <c r="D310" s="1847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46"/>
      <c r="C313" s="1847"/>
      <c r="D313" s="1847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48"/>
      <c r="C346" s="1848"/>
      <c r="D346" s="1848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51" t="str">
        <f>$B$7</f>
        <v>ОТЧЕТНИ ДАННИ ПО ЕБК ЗА СМЕТКИТЕ ЗА СРЕДСТВАТА ОТ ЕВРОПЕЙСКИЯ СЪЮЗ - РА</v>
      </c>
      <c r="C350" s="1851"/>
      <c r="D350" s="1851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792" t="str">
        <f>$B$9</f>
        <v>ОБЩИНА ЧИПРОВЦИ</v>
      </c>
      <c r="C352" s="1793"/>
      <c r="D352" s="1794"/>
      <c r="E352" s="115">
        <f>$E$9</f>
        <v>43101</v>
      </c>
      <c r="F352" s="408">
        <f>$F$9</f>
        <v>43251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841" t="str">
        <f>$B$12</f>
        <v>Чипровци</v>
      </c>
      <c r="C355" s="1842"/>
      <c r="D355" s="1843"/>
      <c r="E355" s="411" t="s">
        <v>900</v>
      </c>
      <c r="F355" s="233" t="str">
        <f>$F$12</f>
        <v>6210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42</v>
      </c>
      <c r="F357" s="415" t="str">
        <f>+$F$15</f>
        <v>СЕС - РА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868" t="s">
        <v>2038</v>
      </c>
      <c r="F359" s="1869"/>
      <c r="G359" s="1869"/>
      <c r="H359" s="1870"/>
      <c r="I359" s="419" t="s">
        <v>2039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49" t="s">
        <v>279</v>
      </c>
      <c r="D363" s="1850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818" t="s">
        <v>290</v>
      </c>
      <c r="D377" s="1819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1995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818" t="s">
        <v>312</v>
      </c>
      <c r="D385" s="1819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818" t="s">
        <v>256</v>
      </c>
      <c r="D390" s="1819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818" t="s">
        <v>257</v>
      </c>
      <c r="D393" s="1819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818" t="s">
        <v>259</v>
      </c>
      <c r="D398" s="1819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1996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332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818" t="s">
        <v>260</v>
      </c>
      <c r="D401" s="1819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1996</v>
      </c>
      <c r="E402" s="1634">
        <f t="shared" si="84"/>
        <v>0</v>
      </c>
      <c r="F402" s="152"/>
      <c r="G402" s="1630"/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818" t="s">
        <v>934</v>
      </c>
      <c r="D404" s="1819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818" t="s">
        <v>689</v>
      </c>
      <c r="D407" s="1819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818" t="s">
        <v>690</v>
      </c>
      <c r="D408" s="1819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818" t="s">
        <v>708</v>
      </c>
      <c r="D411" s="1819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818" t="s">
        <v>263</v>
      </c>
      <c r="D414" s="1819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818" t="s">
        <v>776</v>
      </c>
      <c r="D424" s="1819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818" t="s">
        <v>713</v>
      </c>
      <c r="D425" s="1819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818" t="s">
        <v>264</v>
      </c>
      <c r="D426" s="1819"/>
      <c r="E426" s="1380">
        <f>F426+G426+H426</f>
        <v>0</v>
      </c>
      <c r="F426" s="485"/>
      <c r="G426" s="486"/>
      <c r="H426" s="1477">
        <v>0</v>
      </c>
      <c r="I426" s="485"/>
      <c r="J426" s="486">
        <v>3650</v>
      </c>
      <c r="K426" s="1477">
        <v>0</v>
      </c>
      <c r="L426" s="1380">
        <f>I426+J426+K426</f>
        <v>3650</v>
      </c>
      <c r="M426" s="7">
        <f t="shared" si="83"/>
        <v>1</v>
      </c>
      <c r="N426" s="406"/>
    </row>
    <row r="427" spans="1:14" s="15" customFormat="1" ht="18" customHeight="1">
      <c r="A427" s="22">
        <v>295</v>
      </c>
      <c r="B427" s="459">
        <v>7700</v>
      </c>
      <c r="C427" s="1818" t="s">
        <v>692</v>
      </c>
      <c r="D427" s="1819"/>
      <c r="E427" s="1380">
        <f>F427+G427+H427</f>
        <v>0</v>
      </c>
      <c r="F427" s="485"/>
      <c r="G427" s="486"/>
      <c r="H427" s="1477">
        <v>0</v>
      </c>
      <c r="I427" s="485"/>
      <c r="J427" s="486"/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818" t="s">
        <v>938</v>
      </c>
      <c r="D428" s="1819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3650</v>
      </c>
      <c r="K431" s="517">
        <f t="shared" si="100"/>
        <v>0</v>
      </c>
      <c r="L431" s="514">
        <f t="shared" si="100"/>
        <v>3650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44" t="str">
        <f>$B$7</f>
        <v>ОТЧЕТНИ ДАННИ ПО ЕБК ЗА СМЕТКИТЕ ЗА СРЕДСТВАТА ОТ ЕВРОПЕЙСКИЯ СЪЮЗ - РА</v>
      </c>
      <c r="C435" s="1845"/>
      <c r="D435" s="1845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792" t="str">
        <f>$B$9</f>
        <v>ОБЩИНА ЧИПРОВЦИ</v>
      </c>
      <c r="C437" s="1793"/>
      <c r="D437" s="1794"/>
      <c r="E437" s="115">
        <f>$E$9</f>
        <v>43101</v>
      </c>
      <c r="F437" s="408">
        <f>$F$9</f>
        <v>43251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841" t="str">
        <f>$B$12</f>
        <v>Чипровци</v>
      </c>
      <c r="C440" s="1842"/>
      <c r="D440" s="1843"/>
      <c r="E440" s="411" t="s">
        <v>900</v>
      </c>
      <c r="F440" s="233" t="str">
        <f>$F$12</f>
        <v>6210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42</v>
      </c>
      <c r="F442" s="126" t="str">
        <f>+$F$15</f>
        <v>СЕС - РА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798" t="s">
        <v>2040</v>
      </c>
      <c r="F444" s="1799"/>
      <c r="G444" s="1799"/>
      <c r="H444" s="1800"/>
      <c r="I444" s="524" t="s">
        <v>2041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0</v>
      </c>
      <c r="J447" s="549">
        <f t="shared" si="103"/>
        <v>8</v>
      </c>
      <c r="K447" s="550">
        <f t="shared" si="103"/>
        <v>0</v>
      </c>
      <c r="L447" s="551">
        <f t="shared" si="103"/>
        <v>8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0</v>
      </c>
      <c r="J448" s="556">
        <f t="shared" si="104"/>
        <v>-8</v>
      </c>
      <c r="K448" s="557">
        <f t="shared" si="104"/>
        <v>0</v>
      </c>
      <c r="L448" s="558">
        <f>+L599</f>
        <v>-8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790" t="str">
        <f>$B$7</f>
        <v>ОТЧЕТНИ ДАННИ ПО ЕБК ЗА СМЕТКИТЕ ЗА СРЕДСТВАТА ОТ ЕВРОПЕЙСКИЯ СЪЮЗ - РА</v>
      </c>
      <c r="C451" s="1791"/>
      <c r="D451" s="1791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792" t="str">
        <f>$B$9</f>
        <v>ОБЩИНА ЧИПРОВЦИ</v>
      </c>
      <c r="C453" s="1793"/>
      <c r="D453" s="1794"/>
      <c r="E453" s="115">
        <f>$E$9</f>
        <v>43101</v>
      </c>
      <c r="F453" s="408">
        <f>$F$9</f>
        <v>43251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841" t="str">
        <f>$B$12</f>
        <v>Чипровци</v>
      </c>
      <c r="C456" s="1842"/>
      <c r="D456" s="1843"/>
      <c r="E456" s="411" t="s">
        <v>900</v>
      </c>
      <c r="F456" s="233" t="str">
        <f>$F$12</f>
        <v>6210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42</v>
      </c>
      <c r="F458" s="126" t="str">
        <f>+$F$15</f>
        <v>СЕС - РА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862" t="s">
        <v>2042</v>
      </c>
      <c r="F460" s="1863"/>
      <c r="G460" s="1863"/>
      <c r="H460" s="1864"/>
      <c r="I460" s="566" t="s">
        <v>2043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833" t="s">
        <v>777</v>
      </c>
      <c r="D463" s="1834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828" t="s">
        <v>780</v>
      </c>
      <c r="D467" s="1828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828" t="s">
        <v>2013</v>
      </c>
      <c r="D470" s="1828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2014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2015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833" t="s">
        <v>783</v>
      </c>
      <c r="D473" s="1834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829" t="s">
        <v>790</v>
      </c>
      <c r="D480" s="1830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831" t="s">
        <v>942</v>
      </c>
      <c r="D483" s="1831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826" t="s">
        <v>947</v>
      </c>
      <c r="D499" s="1832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826" t="s">
        <v>24</v>
      </c>
      <c r="D504" s="1832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835" t="s">
        <v>948</v>
      </c>
      <c r="D505" s="1835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831" t="s">
        <v>33</v>
      </c>
      <c r="D514" s="1831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831" t="s">
        <v>37</v>
      </c>
      <c r="D518" s="1831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831" t="s">
        <v>949</v>
      </c>
      <c r="D523" s="1837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826" t="s">
        <v>950</v>
      </c>
      <c r="D526" s="1827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0</v>
      </c>
      <c r="K526" s="583">
        <f t="shared" si="125"/>
        <v>0</v>
      </c>
      <c r="L526" s="580">
        <f t="shared" si="125"/>
        <v>0</v>
      </c>
      <c r="M526" s="7">
        <f t="shared" si="108"/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0</v>
      </c>
      <c r="F529" s="158"/>
      <c r="G529" s="159"/>
      <c r="H529" s="587">
        <v>0</v>
      </c>
      <c r="I529" s="158"/>
      <c r="J529" s="159"/>
      <c r="K529" s="587">
        <v>0</v>
      </c>
      <c r="L529" s="1389">
        <f t="shared" si="121"/>
        <v>0</v>
      </c>
      <c r="M529" s="7">
        <f t="shared" si="127"/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618">
        <v>0</v>
      </c>
      <c r="G530" s="1618">
        <v>0</v>
      </c>
      <c r="H530" s="587">
        <v>0</v>
      </c>
      <c r="I530" s="1618">
        <v>0</v>
      </c>
      <c r="J530" s="1618">
        <v>0</v>
      </c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618">
        <v>0</v>
      </c>
      <c r="G532" s="1618">
        <v>0</v>
      </c>
      <c r="H532" s="599">
        <v>0</v>
      </c>
      <c r="I532" s="1618">
        <v>0</v>
      </c>
      <c r="J532" s="1618">
        <v>0</v>
      </c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39" t="s">
        <v>316</v>
      </c>
      <c r="D533" s="1840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831" t="s">
        <v>952</v>
      </c>
      <c r="D537" s="1831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36" t="s">
        <v>953</v>
      </c>
      <c r="D538" s="1836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38" t="s">
        <v>954</v>
      </c>
      <c r="D543" s="1827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831" t="s">
        <v>955</v>
      </c>
      <c r="D546" s="1831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0</v>
      </c>
      <c r="K546" s="583">
        <f t="shared" si="132"/>
        <v>0</v>
      </c>
      <c r="L546" s="580">
        <f t="shared" si="132"/>
        <v>0</v>
      </c>
      <c r="M546" s="7">
        <f t="shared" si="127"/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/>
      <c r="K548" s="599">
        <v>0</v>
      </c>
      <c r="L548" s="1387">
        <f t="shared" si="121"/>
        <v>0</v>
      </c>
      <c r="M548" s="7">
        <f t="shared" si="127"/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38" t="s">
        <v>964</v>
      </c>
      <c r="D568" s="1838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-8</v>
      </c>
      <c r="K568" s="583">
        <f t="shared" si="133"/>
        <v>0</v>
      </c>
      <c r="L568" s="580">
        <f t="shared" si="133"/>
        <v>-8</v>
      </c>
      <c r="M568" s="7">
        <f t="shared" si="127"/>
        <v>1</v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0</v>
      </c>
      <c r="F569" s="152"/>
      <c r="G569" s="153"/>
      <c r="H569" s="586">
        <v>0</v>
      </c>
      <c r="I569" s="152"/>
      <c r="J569" s="153"/>
      <c r="K569" s="586">
        <v>0</v>
      </c>
      <c r="L569" s="1381">
        <f t="shared" si="121"/>
        <v>0</v>
      </c>
      <c r="M569" s="7">
        <f t="shared" si="127"/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>
        <v>-8</v>
      </c>
      <c r="K575" s="1655">
        <v>0</v>
      </c>
      <c r="L575" s="1395">
        <f t="shared" si="134"/>
        <v>-8</v>
      </c>
      <c r="M575" s="7">
        <f t="shared" si="127"/>
        <v>1</v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38" t="s">
        <v>969</v>
      </c>
      <c r="D588" s="1827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38" t="s">
        <v>842</v>
      </c>
      <c r="D593" s="1827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0</v>
      </c>
      <c r="J599" s="666">
        <f t="shared" si="138"/>
        <v>-8</v>
      </c>
      <c r="K599" s="668">
        <f t="shared" si="138"/>
        <v>0</v>
      </c>
      <c r="L599" s="664">
        <f t="shared" si="138"/>
        <v>-8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820" t="s">
        <v>2074</v>
      </c>
      <c r="H602" s="1821"/>
      <c r="I602" s="1821"/>
      <c r="J602" s="1822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808" t="s">
        <v>887</v>
      </c>
      <c r="H603" s="1808"/>
      <c r="I603" s="1808"/>
      <c r="J603" s="1808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 t="s">
        <v>2072</v>
      </c>
      <c r="E605" s="673"/>
      <c r="F605" s="219" t="s">
        <v>889</v>
      </c>
      <c r="G605" s="1823" t="s">
        <v>2075</v>
      </c>
      <c r="H605" s="1824"/>
      <c r="I605" s="1824"/>
      <c r="J605" s="1825"/>
      <c r="K605" s="103"/>
      <c r="L605" s="229"/>
      <c r="M605" s="7">
        <v>1</v>
      </c>
      <c r="N605" s="520"/>
    </row>
    <row r="606" spans="1:14" ht="21.75" customHeight="1">
      <c r="A606" s="23"/>
      <c r="B606" s="1806" t="s">
        <v>890</v>
      </c>
      <c r="C606" s="1807"/>
      <c r="D606" s="674" t="s">
        <v>891</v>
      </c>
      <c r="E606" s="675"/>
      <c r="F606" s="676"/>
      <c r="G606" s="1808" t="s">
        <v>887</v>
      </c>
      <c r="H606" s="1808"/>
      <c r="I606" s="1808"/>
      <c r="J606" s="1808"/>
      <c r="K606" s="103"/>
      <c r="L606" s="229"/>
      <c r="M606" s="7">
        <v>1</v>
      </c>
      <c r="N606" s="520"/>
    </row>
    <row r="607" spans="1:14" ht="24.75" customHeight="1">
      <c r="A607" s="36"/>
      <c r="B607" s="1809" t="s">
        <v>2081</v>
      </c>
      <c r="C607" s="1810"/>
      <c r="D607" s="677" t="s">
        <v>892</v>
      </c>
      <c r="E607" s="678" t="s">
        <v>2073</v>
      </c>
      <c r="F607" s="679">
        <v>878101238</v>
      </c>
      <c r="G607" s="680" t="s">
        <v>893</v>
      </c>
      <c r="H607" s="1811" t="s">
        <v>2077</v>
      </c>
      <c r="I607" s="1812"/>
      <c r="J607" s="1813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690" t="s">
        <v>2076</v>
      </c>
      <c r="I609" s="1691"/>
      <c r="J609" s="1692"/>
      <c r="K609" s="224"/>
      <c r="L609" s="238"/>
      <c r="M609" s="7" t="e">
        <f>(IF(#REF!&lt;&gt;0,$M$2,IF(#REF!&lt;&gt;0,$M$2,"")))</f>
        <v>#REF!</v>
      </c>
      <c r="N609" s="520"/>
    </row>
    <row r="610" spans="2:14" ht="1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spans="2:13" ht="15">
      <c r="B612" s="6"/>
      <c r="C612" s="6"/>
      <c r="D612" s="523"/>
      <c r="E612" s="38"/>
      <c r="F612" s="38"/>
      <c r="G612" s="38"/>
      <c r="H612" s="38"/>
      <c r="I612" s="38"/>
      <c r="J612" s="38"/>
      <c r="K612" s="38"/>
      <c r="L612" s="38"/>
      <c r="M612" s="7">
        <f>(IF($E746&lt;&gt;0,$M$2,IF($L746&lt;&gt;0,$M$2,"")))</f>
        <v>1</v>
      </c>
    </row>
    <row r="613" spans="2:13" ht="15">
      <c r="B613" s="6"/>
      <c r="C613" s="1367"/>
      <c r="D613" s="1368"/>
      <c r="E613" s="38"/>
      <c r="F613" s="38"/>
      <c r="G613" s="38"/>
      <c r="H613" s="38"/>
      <c r="I613" s="38"/>
      <c r="J613" s="38"/>
      <c r="K613" s="38"/>
      <c r="L613" s="38"/>
      <c r="M613" s="7">
        <f>(IF($E746&lt;&gt;0,$M$2,IF($L746&lt;&gt;0,$M$2,"")))</f>
        <v>1</v>
      </c>
    </row>
    <row r="614" spans="2:13" ht="15.75">
      <c r="B614" s="1790" t="str">
        <f>$B$7</f>
        <v>ОТЧЕТНИ ДАННИ ПО ЕБК ЗА СМЕТКИТЕ ЗА СРЕДСТВАТА ОТ ЕВРОПЕЙСКИЯ СЪЮЗ - РА</v>
      </c>
      <c r="C614" s="1791"/>
      <c r="D614" s="1791"/>
      <c r="E614" s="243"/>
      <c r="F614" s="243"/>
      <c r="G614" s="238"/>
      <c r="H614" s="238"/>
      <c r="I614" s="238"/>
      <c r="J614" s="238"/>
      <c r="K614" s="238"/>
      <c r="L614" s="238"/>
      <c r="M614" s="7">
        <f>(IF($E746&lt;&gt;0,$M$2,IF($L746&lt;&gt;0,$M$2,"")))</f>
        <v>1</v>
      </c>
    </row>
    <row r="615" spans="2:13" ht="15.75">
      <c r="B615" s="229"/>
      <c r="C615" s="392"/>
      <c r="D615" s="401"/>
      <c r="E615" s="407" t="s">
        <v>468</v>
      </c>
      <c r="F615" s="407" t="s">
        <v>844</v>
      </c>
      <c r="G615" s="238"/>
      <c r="H615" s="1364" t="s">
        <v>1267</v>
      </c>
      <c r="I615" s="1365"/>
      <c r="J615" s="1366"/>
      <c r="K615" s="238"/>
      <c r="L615" s="238"/>
      <c r="M615" s="7">
        <f>(IF($E746&lt;&gt;0,$M$2,IF($L746&lt;&gt;0,$M$2,"")))</f>
        <v>1</v>
      </c>
    </row>
    <row r="616" spans="2:13" ht="18">
      <c r="B616" s="1792" t="str">
        <f>$B$9</f>
        <v>ОБЩИНА ЧИПРОВЦИ</v>
      </c>
      <c r="C616" s="1793"/>
      <c r="D616" s="1794"/>
      <c r="E616" s="115">
        <f>$E$9</f>
        <v>43101</v>
      </c>
      <c r="F616" s="227">
        <f>$F$9</f>
        <v>43251</v>
      </c>
      <c r="G616" s="238"/>
      <c r="H616" s="238"/>
      <c r="I616" s="238"/>
      <c r="J616" s="238"/>
      <c r="K616" s="238"/>
      <c r="L616" s="238"/>
      <c r="M616" s="7">
        <f>(IF($E746&lt;&gt;0,$M$2,IF($L746&lt;&gt;0,$M$2,"")))</f>
        <v>1</v>
      </c>
    </row>
    <row r="617" spans="2:13" ht="15">
      <c r="B617" s="228" t="str">
        <f>$B$10</f>
        <v>(наименование на разпоредителя с бюджет)</v>
      </c>
      <c r="C617" s="229"/>
      <c r="D617" s="230"/>
      <c r="E617" s="238"/>
      <c r="F617" s="238"/>
      <c r="G617" s="238"/>
      <c r="H617" s="238"/>
      <c r="I617" s="238"/>
      <c r="J617" s="238"/>
      <c r="K617" s="238"/>
      <c r="L617" s="238"/>
      <c r="M617" s="7">
        <f>(IF($E746&lt;&gt;0,$M$2,IF($L746&lt;&gt;0,$M$2,"")))</f>
        <v>1</v>
      </c>
    </row>
    <row r="618" spans="2:13" ht="15">
      <c r="B618" s="228"/>
      <c r="C618" s="229"/>
      <c r="D618" s="230"/>
      <c r="E618" s="238"/>
      <c r="F618" s="238"/>
      <c r="G618" s="238"/>
      <c r="H618" s="238"/>
      <c r="I618" s="238"/>
      <c r="J618" s="238"/>
      <c r="K618" s="238"/>
      <c r="L618" s="238"/>
      <c r="M618" s="7">
        <f>(IF($E746&lt;&gt;0,$M$2,IF($L746&lt;&gt;0,$M$2,"")))</f>
        <v>1</v>
      </c>
    </row>
    <row r="619" spans="2:13" ht="18">
      <c r="B619" s="1795" t="str">
        <f>$B$12</f>
        <v>Чипровци</v>
      </c>
      <c r="C619" s="1796"/>
      <c r="D619" s="1797"/>
      <c r="E619" s="411" t="s">
        <v>900</v>
      </c>
      <c r="F619" s="1362" t="str">
        <f>$F$12</f>
        <v>6210</v>
      </c>
      <c r="G619" s="238"/>
      <c r="H619" s="238"/>
      <c r="I619" s="238"/>
      <c r="J619" s="238"/>
      <c r="K619" s="238"/>
      <c r="L619" s="238"/>
      <c r="M619" s="7">
        <f>(IF($E746&lt;&gt;0,$M$2,IF($L746&lt;&gt;0,$M$2,"")))</f>
        <v>1</v>
      </c>
    </row>
    <row r="620" spans="2:13" ht="15.75">
      <c r="B620" s="234" t="str">
        <f>$B$13</f>
        <v>(наименование на първостепенния разпоредител с бюджет)</v>
      </c>
      <c r="C620" s="229"/>
      <c r="D620" s="230"/>
      <c r="E620" s="1363"/>
      <c r="F620" s="243"/>
      <c r="G620" s="238"/>
      <c r="H620" s="238"/>
      <c r="I620" s="238"/>
      <c r="J620" s="238"/>
      <c r="K620" s="238"/>
      <c r="L620" s="238"/>
      <c r="M620" s="7">
        <f>(IF($E746&lt;&gt;0,$M$2,IF($L746&lt;&gt;0,$M$2,"")))</f>
        <v>1</v>
      </c>
    </row>
    <row r="621" spans="2:13" ht="18">
      <c r="B621" s="237"/>
      <c r="C621" s="238"/>
      <c r="D621" s="124" t="s">
        <v>901</v>
      </c>
      <c r="E621" s="239">
        <f>$E$15</f>
        <v>42</v>
      </c>
      <c r="F621" s="415" t="str">
        <f>$F$15</f>
        <v>СЕС - РА</v>
      </c>
      <c r="G621" s="219"/>
      <c r="H621" s="219"/>
      <c r="I621" s="219"/>
      <c r="J621" s="219"/>
      <c r="K621" s="219"/>
      <c r="L621" s="219"/>
      <c r="M621" s="7">
        <f>(IF($E746&lt;&gt;0,$M$2,IF($L746&lt;&gt;0,$M$2,"")))</f>
        <v>1</v>
      </c>
    </row>
    <row r="622" spans="2:13" ht="16.5" thickBot="1">
      <c r="B622" s="229"/>
      <c r="C622" s="392"/>
      <c r="D622" s="401"/>
      <c r="E622" s="238"/>
      <c r="F622" s="410"/>
      <c r="G622" s="410"/>
      <c r="H622" s="410"/>
      <c r="I622" s="410"/>
      <c r="J622" s="410"/>
      <c r="K622" s="410"/>
      <c r="L622" s="1379" t="s">
        <v>469</v>
      </c>
      <c r="M622" s="7">
        <f>(IF($E746&lt;&gt;0,$M$2,IF($L746&lt;&gt;0,$M$2,"")))</f>
        <v>1</v>
      </c>
    </row>
    <row r="623" spans="2:13" ht="24.75" customHeight="1">
      <c r="B623" s="248"/>
      <c r="C623" s="249"/>
      <c r="D623" s="250" t="s">
        <v>721</v>
      </c>
      <c r="E623" s="1798" t="s">
        <v>2046</v>
      </c>
      <c r="F623" s="1799"/>
      <c r="G623" s="1799"/>
      <c r="H623" s="1800"/>
      <c r="I623" s="1801" t="s">
        <v>2047</v>
      </c>
      <c r="J623" s="1802"/>
      <c r="K623" s="1802"/>
      <c r="L623" s="1803"/>
      <c r="M623" s="7">
        <f>(IF($E746&lt;&gt;0,$M$2,IF($L746&lt;&gt;0,$M$2,"")))</f>
        <v>1</v>
      </c>
    </row>
    <row r="624" spans="2:13" ht="54.75" customHeight="1" thickBot="1">
      <c r="B624" s="251" t="s">
        <v>62</v>
      </c>
      <c r="C624" s="252" t="s">
        <v>470</v>
      </c>
      <c r="D624" s="253" t="s">
        <v>722</v>
      </c>
      <c r="E624" s="1405" t="str">
        <f>$E$20</f>
        <v>Уточнен план                Общо</v>
      </c>
      <c r="F624" s="1409" t="str">
        <f>$F$20</f>
        <v>държавни дейности</v>
      </c>
      <c r="G624" s="1410" t="str">
        <f>$G$20</f>
        <v>местни дейности</v>
      </c>
      <c r="H624" s="1411" t="str">
        <f>$H$20</f>
        <v>дофинансиране</v>
      </c>
      <c r="I624" s="254" t="str">
        <f>$I$20</f>
        <v>държавни дейности -ОТЧЕТ</v>
      </c>
      <c r="J624" s="255" t="str">
        <f>$J$20</f>
        <v>местни дейности - ОТЧЕТ</v>
      </c>
      <c r="K624" s="256" t="str">
        <f>$K$20</f>
        <v>дофинансиране - ОТЧЕТ</v>
      </c>
      <c r="L624" s="1660" t="str">
        <f>$L$20</f>
        <v>ОТЧЕТ                                    ОБЩО</v>
      </c>
      <c r="M624" s="7">
        <f>(IF($E746&lt;&gt;0,$M$2,IF($L746&lt;&gt;0,$M$2,"")))</f>
        <v>1</v>
      </c>
    </row>
    <row r="625" spans="2:13" ht="18.75">
      <c r="B625" s="259"/>
      <c r="C625" s="260"/>
      <c r="D625" s="261" t="s">
        <v>752</v>
      </c>
      <c r="E625" s="1457" t="str">
        <f>$E$21</f>
        <v>(1)</v>
      </c>
      <c r="F625" s="143" t="str">
        <f>$F$21</f>
        <v>(2)</v>
      </c>
      <c r="G625" s="144" t="str">
        <f>$G$21</f>
        <v>(3)</v>
      </c>
      <c r="H625" s="145" t="str">
        <f>$H$21</f>
        <v>(4)</v>
      </c>
      <c r="I625" s="262" t="str">
        <f>$I$21</f>
        <v>(5)</v>
      </c>
      <c r="J625" s="263" t="str">
        <f>$J$21</f>
        <v>(6)</v>
      </c>
      <c r="K625" s="264" t="str">
        <f>$K$21</f>
        <v>(7)</v>
      </c>
      <c r="L625" s="265" t="str">
        <f>$L$21</f>
        <v>(8)</v>
      </c>
      <c r="M625" s="7">
        <f>(IF($E746&lt;&gt;0,$M$2,IF($L746&lt;&gt;0,$M$2,"")))</f>
        <v>1</v>
      </c>
    </row>
    <row r="626" spans="2:13" ht="15.75">
      <c r="B626" s="1453"/>
      <c r="C626" s="1600" t="e">
        <f>VLOOKUP(D626,OP_LIST2,2,FALSE)</f>
        <v>#N/A</v>
      </c>
      <c r="D626" s="1460"/>
      <c r="E626" s="390"/>
      <c r="F626" s="1443"/>
      <c r="G626" s="1444"/>
      <c r="H626" s="1445"/>
      <c r="I626" s="1443"/>
      <c r="J626" s="1444"/>
      <c r="K626" s="1445"/>
      <c r="L626" s="1442"/>
      <c r="M626" s="7">
        <f>(IF($E746&lt;&gt;0,$M$2,IF($L746&lt;&gt;0,$M$2,"")))</f>
        <v>1</v>
      </c>
    </row>
    <row r="627" spans="2:13" ht="15.75">
      <c r="B627" s="1456"/>
      <c r="C627" s="1461">
        <f>VLOOKUP(D628,EBK_DEIN2,2,FALSE)</f>
        <v>3311</v>
      </c>
      <c r="D627" s="1460" t="s">
        <v>801</v>
      </c>
      <c r="E627" s="390"/>
      <c r="F627" s="1446"/>
      <c r="G627" s="1447"/>
      <c r="H627" s="1448"/>
      <c r="I627" s="1446"/>
      <c r="J627" s="1447"/>
      <c r="K627" s="1448"/>
      <c r="L627" s="1442"/>
      <c r="M627" s="7">
        <f>(IF($E746&lt;&gt;0,$M$2,IF($L746&lt;&gt;0,$M$2,"")))</f>
        <v>1</v>
      </c>
    </row>
    <row r="628" spans="2:13" ht="15.75">
      <c r="B628" s="1452"/>
      <c r="C628" s="1589">
        <f>+C627</f>
        <v>3311</v>
      </c>
      <c r="D628" s="1454" t="s">
        <v>2025</v>
      </c>
      <c r="E628" s="390"/>
      <c r="F628" s="1446"/>
      <c r="G628" s="1447"/>
      <c r="H628" s="1448"/>
      <c r="I628" s="1446"/>
      <c r="J628" s="1447"/>
      <c r="K628" s="1448"/>
      <c r="L628" s="1442"/>
      <c r="M628" s="7">
        <f>(IF($E746&lt;&gt;0,$M$2,IF($L746&lt;&gt;0,$M$2,"")))</f>
        <v>1</v>
      </c>
    </row>
    <row r="629" spans="2:13" ht="15">
      <c r="B629" s="1458"/>
      <c r="C629" s="1455"/>
      <c r="D629" s="1459" t="s">
        <v>723</v>
      </c>
      <c r="E629" s="390"/>
      <c r="F629" s="1449"/>
      <c r="G629" s="1450"/>
      <c r="H629" s="1451"/>
      <c r="I629" s="1449"/>
      <c r="J629" s="1450"/>
      <c r="K629" s="1451"/>
      <c r="L629" s="1442"/>
      <c r="M629" s="7">
        <f>(IF($E746&lt;&gt;0,$M$2,IF($L746&lt;&gt;0,$M$2,"")))</f>
        <v>1</v>
      </c>
    </row>
    <row r="630" spans="2:14" ht="15.75">
      <c r="B630" s="273">
        <v>100</v>
      </c>
      <c r="C630" s="1804" t="s">
        <v>753</v>
      </c>
      <c r="D630" s="1805"/>
      <c r="E630" s="274">
        <f aca="true" t="shared" si="139" ref="E630:L630">SUM(E631:E632)</f>
        <v>0</v>
      </c>
      <c r="F630" s="275">
        <f t="shared" si="139"/>
        <v>0</v>
      </c>
      <c r="G630" s="276">
        <f t="shared" si="139"/>
        <v>0</v>
      </c>
      <c r="H630" s="277">
        <f>SUM(H631:H632)</f>
        <v>0</v>
      </c>
      <c r="I630" s="275">
        <f t="shared" si="139"/>
        <v>0</v>
      </c>
      <c r="J630" s="276">
        <f t="shared" si="139"/>
        <v>0</v>
      </c>
      <c r="K630" s="277">
        <f t="shared" si="139"/>
        <v>0</v>
      </c>
      <c r="L630" s="274">
        <f t="shared" si="139"/>
        <v>0</v>
      </c>
      <c r="M630" s="12">
        <f>(IF($E630&lt;&gt;0,$M$2,IF($L630&lt;&gt;0,$M$2,"")))</f>
      </c>
      <c r="N630" s="13"/>
    </row>
    <row r="631" spans="2:14" ht="15.75">
      <c r="B631" s="279"/>
      <c r="C631" s="280">
        <v>101</v>
      </c>
      <c r="D631" s="281" t="s">
        <v>754</v>
      </c>
      <c r="E631" s="282">
        <f>F631+G631+H631</f>
        <v>0</v>
      </c>
      <c r="F631" s="152"/>
      <c r="G631" s="153"/>
      <c r="H631" s="1420"/>
      <c r="I631" s="152"/>
      <c r="J631" s="153"/>
      <c r="K631" s="1420"/>
      <c r="L631" s="282">
        <f>I631+J631+K631</f>
        <v>0</v>
      </c>
      <c r="M631" s="12">
        <f aca="true" t="shared" si="140" ref="M631:M698">(IF($E631&lt;&gt;0,$M$2,IF($L631&lt;&gt;0,$M$2,"")))</f>
      </c>
      <c r="N631" s="13"/>
    </row>
    <row r="632" spans="1:14" ht="15.75">
      <c r="A632" s="10"/>
      <c r="B632" s="279"/>
      <c r="C632" s="286">
        <v>102</v>
      </c>
      <c r="D632" s="287" t="s">
        <v>755</v>
      </c>
      <c r="E632" s="288">
        <f>F632+G632+H632</f>
        <v>0</v>
      </c>
      <c r="F632" s="173"/>
      <c r="G632" s="174"/>
      <c r="H632" s="1423"/>
      <c r="I632" s="173"/>
      <c r="J632" s="174"/>
      <c r="K632" s="1423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200</v>
      </c>
      <c r="C633" s="1784" t="s">
        <v>756</v>
      </c>
      <c r="D633" s="1785"/>
      <c r="E633" s="274">
        <f aca="true" t="shared" si="141" ref="E633:L633">SUM(E634:E638)</f>
        <v>0</v>
      </c>
      <c r="F633" s="275">
        <f t="shared" si="141"/>
        <v>0</v>
      </c>
      <c r="G633" s="276">
        <f t="shared" si="141"/>
        <v>0</v>
      </c>
      <c r="H633" s="277">
        <f>SUM(H634:H638)</f>
        <v>0</v>
      </c>
      <c r="I633" s="275">
        <f t="shared" si="141"/>
        <v>0</v>
      </c>
      <c r="J633" s="276">
        <f t="shared" si="141"/>
        <v>0</v>
      </c>
      <c r="K633" s="277">
        <f t="shared" si="141"/>
        <v>0</v>
      </c>
      <c r="L633" s="274">
        <f t="shared" si="141"/>
        <v>0</v>
      </c>
      <c r="M633" s="12">
        <f t="shared" si="140"/>
      </c>
      <c r="N633" s="13"/>
    </row>
    <row r="634" spans="1:14" ht="15.75">
      <c r="A634" s="10"/>
      <c r="B634" s="292"/>
      <c r="C634" s="280">
        <v>201</v>
      </c>
      <c r="D634" s="281" t="s">
        <v>757</v>
      </c>
      <c r="E634" s="282">
        <f>F634+G634+H634</f>
        <v>0</v>
      </c>
      <c r="F634" s="152"/>
      <c r="G634" s="153"/>
      <c r="H634" s="1420"/>
      <c r="I634" s="152"/>
      <c r="J634" s="153"/>
      <c r="K634" s="1420"/>
      <c r="L634" s="282">
        <f>I634+J634+K634</f>
        <v>0</v>
      </c>
      <c r="M634" s="12">
        <f t="shared" si="140"/>
      </c>
      <c r="N634" s="13"/>
    </row>
    <row r="635" spans="1:14" ht="15.75">
      <c r="A635" s="10"/>
      <c r="B635" s="293"/>
      <c r="C635" s="294">
        <v>202</v>
      </c>
      <c r="D635" s="295" t="s">
        <v>758</v>
      </c>
      <c r="E635" s="296">
        <f>F635+G635+H635</f>
        <v>0</v>
      </c>
      <c r="F635" s="158"/>
      <c r="G635" s="159"/>
      <c r="H635" s="1422"/>
      <c r="I635" s="158"/>
      <c r="J635" s="159"/>
      <c r="K635" s="1422"/>
      <c r="L635" s="296">
        <f>I635+J635+K635</f>
        <v>0</v>
      </c>
      <c r="M635" s="12">
        <f t="shared" si="140"/>
      </c>
      <c r="N635" s="13"/>
    </row>
    <row r="636" spans="1:14" ht="31.5">
      <c r="A636" s="10"/>
      <c r="B636" s="300"/>
      <c r="C636" s="294">
        <v>205</v>
      </c>
      <c r="D636" s="295" t="s">
        <v>604</v>
      </c>
      <c r="E636" s="296">
        <f>F636+G636+H636</f>
        <v>0</v>
      </c>
      <c r="F636" s="158"/>
      <c r="G636" s="159"/>
      <c r="H636" s="1422"/>
      <c r="I636" s="158"/>
      <c r="J636" s="159"/>
      <c r="K636" s="1422"/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0"/>
      <c r="C637" s="294">
        <v>208</v>
      </c>
      <c r="D637" s="301" t="s">
        <v>605</v>
      </c>
      <c r="E637" s="296">
        <f>F637+G637+H637</f>
        <v>0</v>
      </c>
      <c r="F637" s="158"/>
      <c r="G637" s="159"/>
      <c r="H637" s="1422"/>
      <c r="I637" s="158"/>
      <c r="J637" s="159"/>
      <c r="K637" s="1422"/>
      <c r="L637" s="296">
        <f>I637+J637+K637</f>
        <v>0</v>
      </c>
      <c r="M637" s="12">
        <f t="shared" si="140"/>
      </c>
      <c r="N637" s="13"/>
    </row>
    <row r="638" spans="1:14" ht="15.75">
      <c r="A638" s="10"/>
      <c r="B638" s="292"/>
      <c r="C638" s="286">
        <v>209</v>
      </c>
      <c r="D638" s="302" t="s">
        <v>606</v>
      </c>
      <c r="E638" s="288">
        <f>F638+G638+H638</f>
        <v>0</v>
      </c>
      <c r="F638" s="173"/>
      <c r="G638" s="174"/>
      <c r="H638" s="1423"/>
      <c r="I638" s="173"/>
      <c r="J638" s="174"/>
      <c r="K638" s="1423"/>
      <c r="L638" s="288">
        <f>I638+J638+K638</f>
        <v>0</v>
      </c>
      <c r="M638" s="12">
        <f t="shared" si="140"/>
      </c>
      <c r="N638" s="13"/>
    </row>
    <row r="639" spans="1:14" ht="15.75">
      <c r="A639" s="10"/>
      <c r="B639" s="273">
        <v>500</v>
      </c>
      <c r="C639" s="1786" t="s">
        <v>195</v>
      </c>
      <c r="D639" s="1787"/>
      <c r="E639" s="274">
        <f aca="true" t="shared" si="142" ref="E639:L639">SUM(E640:E646)</f>
        <v>0</v>
      </c>
      <c r="F639" s="275">
        <f t="shared" si="142"/>
        <v>0</v>
      </c>
      <c r="G639" s="276">
        <f t="shared" si="142"/>
        <v>0</v>
      </c>
      <c r="H639" s="277">
        <f>SUM(H640:H646)</f>
        <v>0</v>
      </c>
      <c r="I639" s="275">
        <f t="shared" si="142"/>
        <v>0</v>
      </c>
      <c r="J639" s="276">
        <f t="shared" si="142"/>
        <v>0</v>
      </c>
      <c r="K639" s="277">
        <f t="shared" si="142"/>
        <v>0</v>
      </c>
      <c r="L639" s="274">
        <f t="shared" si="142"/>
        <v>0</v>
      </c>
      <c r="M639" s="12">
        <f t="shared" si="140"/>
      </c>
      <c r="N639" s="13"/>
    </row>
    <row r="640" spans="1:14" ht="18" customHeight="1">
      <c r="A640" s="10"/>
      <c r="B640" s="292"/>
      <c r="C640" s="303">
        <v>551</v>
      </c>
      <c r="D640" s="304" t="s">
        <v>196</v>
      </c>
      <c r="E640" s="282">
        <f aca="true" t="shared" si="143" ref="E640:E647">F640+G640+H640</f>
        <v>0</v>
      </c>
      <c r="F640" s="152"/>
      <c r="G640" s="153"/>
      <c r="H640" s="1420"/>
      <c r="I640" s="152"/>
      <c r="J640" s="153"/>
      <c r="K640" s="1420"/>
      <c r="L640" s="282">
        <f aca="true" t="shared" si="144" ref="L640:L647">I640+J640+K640</f>
        <v>0</v>
      </c>
      <c r="M640" s="12">
        <f t="shared" si="140"/>
      </c>
      <c r="N640" s="13"/>
    </row>
    <row r="641" spans="1:14" ht="15.75">
      <c r="A641" s="10"/>
      <c r="B641" s="292"/>
      <c r="C641" s="305">
        <v>552</v>
      </c>
      <c r="D641" s="306" t="s">
        <v>920</v>
      </c>
      <c r="E641" s="296">
        <f t="shared" si="143"/>
        <v>0</v>
      </c>
      <c r="F641" s="158"/>
      <c r="G641" s="159"/>
      <c r="H641" s="1422"/>
      <c r="I641" s="158"/>
      <c r="J641" s="159"/>
      <c r="K641" s="1422"/>
      <c r="L641" s="296">
        <f t="shared" si="144"/>
        <v>0</v>
      </c>
      <c r="M641" s="12">
        <f t="shared" si="140"/>
      </c>
      <c r="N641" s="13"/>
    </row>
    <row r="642" spans="1:14" ht="15.75">
      <c r="A642" s="10"/>
      <c r="B642" s="307"/>
      <c r="C642" s="305">
        <v>558</v>
      </c>
      <c r="D642" s="308" t="s">
        <v>881</v>
      </c>
      <c r="E642" s="296">
        <f>F642+G642+H642</f>
        <v>0</v>
      </c>
      <c r="F642" s="490">
        <v>0</v>
      </c>
      <c r="G642" s="491">
        <v>0</v>
      </c>
      <c r="H642" s="160">
        <v>0</v>
      </c>
      <c r="I642" s="490">
        <v>0</v>
      </c>
      <c r="J642" s="491">
        <v>0</v>
      </c>
      <c r="K642" s="160">
        <v>0</v>
      </c>
      <c r="L642" s="296">
        <f>I642+J642+K642</f>
        <v>0</v>
      </c>
      <c r="M642" s="12">
        <f t="shared" si="140"/>
      </c>
      <c r="N642" s="13"/>
    </row>
    <row r="643" spans="1:14" ht="15.75">
      <c r="A643" s="10"/>
      <c r="B643" s="307"/>
      <c r="C643" s="305">
        <v>560</v>
      </c>
      <c r="D643" s="308" t="s">
        <v>197</v>
      </c>
      <c r="E643" s="296">
        <f t="shared" si="143"/>
        <v>0</v>
      </c>
      <c r="F643" s="158"/>
      <c r="G643" s="159"/>
      <c r="H643" s="1422"/>
      <c r="I643" s="158"/>
      <c r="J643" s="159"/>
      <c r="K643" s="1422"/>
      <c r="L643" s="296">
        <f t="shared" si="144"/>
        <v>0</v>
      </c>
      <c r="M643" s="12">
        <f t="shared" si="140"/>
      </c>
      <c r="N643" s="13"/>
    </row>
    <row r="644" spans="1:14" ht="15.75">
      <c r="A644" s="10"/>
      <c r="B644" s="307"/>
      <c r="C644" s="305">
        <v>580</v>
      </c>
      <c r="D644" s="306" t="s">
        <v>198</v>
      </c>
      <c r="E644" s="296">
        <f t="shared" si="143"/>
        <v>0</v>
      </c>
      <c r="F644" s="158"/>
      <c r="G644" s="159"/>
      <c r="H644" s="1422"/>
      <c r="I644" s="158"/>
      <c r="J644" s="159"/>
      <c r="K644" s="1422"/>
      <c r="L644" s="296">
        <f t="shared" si="144"/>
        <v>0</v>
      </c>
      <c r="M644" s="12">
        <f t="shared" si="140"/>
      </c>
      <c r="N644" s="13"/>
    </row>
    <row r="645" spans="1:14" ht="30">
      <c r="A645" s="10"/>
      <c r="B645" s="292"/>
      <c r="C645" s="305">
        <v>588</v>
      </c>
      <c r="D645" s="306" t="s">
        <v>883</v>
      </c>
      <c r="E645" s="296">
        <f>F645+G645+H645</f>
        <v>0</v>
      </c>
      <c r="F645" s="490">
        <v>0</v>
      </c>
      <c r="G645" s="491">
        <v>0</v>
      </c>
      <c r="H645" s="160">
        <v>0</v>
      </c>
      <c r="I645" s="490">
        <v>0</v>
      </c>
      <c r="J645" s="491">
        <v>0</v>
      </c>
      <c r="K645" s="160">
        <v>0</v>
      </c>
      <c r="L645" s="296">
        <f>I645+J645+K645</f>
        <v>0</v>
      </c>
      <c r="M645" s="12">
        <f t="shared" si="140"/>
      </c>
      <c r="N645" s="13"/>
    </row>
    <row r="646" spans="1:14" ht="31.5">
      <c r="A646" s="10"/>
      <c r="B646" s="292"/>
      <c r="C646" s="309">
        <v>590</v>
      </c>
      <c r="D646" s="310" t="s">
        <v>199</v>
      </c>
      <c r="E646" s="288">
        <f t="shared" si="143"/>
        <v>0</v>
      </c>
      <c r="F646" s="173"/>
      <c r="G646" s="174"/>
      <c r="H646" s="1423"/>
      <c r="I646" s="173"/>
      <c r="J646" s="174"/>
      <c r="K646" s="1423"/>
      <c r="L646" s="288">
        <f t="shared" si="144"/>
        <v>0</v>
      </c>
      <c r="M646" s="12">
        <f t="shared" si="140"/>
      </c>
      <c r="N646" s="13"/>
    </row>
    <row r="647" spans="1:14" ht="15.75">
      <c r="A647" s="10"/>
      <c r="B647" s="273">
        <v>800</v>
      </c>
      <c r="C647" s="1788" t="s">
        <v>200</v>
      </c>
      <c r="D647" s="1789"/>
      <c r="E647" s="311">
        <f t="shared" si="143"/>
        <v>0</v>
      </c>
      <c r="F647" s="1424"/>
      <c r="G647" s="1425"/>
      <c r="H647" s="1426"/>
      <c r="I647" s="1424"/>
      <c r="J647" s="1425"/>
      <c r="K647" s="1426"/>
      <c r="L647" s="311">
        <f t="shared" si="144"/>
        <v>0</v>
      </c>
      <c r="M647" s="12">
        <f t="shared" si="140"/>
      </c>
      <c r="N647" s="13"/>
    </row>
    <row r="648" spans="1:14" ht="15.75">
      <c r="A648" s="22">
        <v>5</v>
      </c>
      <c r="B648" s="273">
        <v>1000</v>
      </c>
      <c r="C648" s="1784" t="s">
        <v>201</v>
      </c>
      <c r="D648" s="1785"/>
      <c r="E648" s="311">
        <f aca="true" t="shared" si="145" ref="E648:L648">SUM(E649:E665)</f>
        <v>0</v>
      </c>
      <c r="F648" s="275">
        <f t="shared" si="145"/>
        <v>0</v>
      </c>
      <c r="G648" s="276">
        <f t="shared" si="145"/>
        <v>0</v>
      </c>
      <c r="H648" s="277">
        <f>SUM(H649:H665)</f>
        <v>0</v>
      </c>
      <c r="I648" s="275">
        <f t="shared" si="145"/>
        <v>0</v>
      </c>
      <c r="J648" s="276">
        <f t="shared" si="145"/>
        <v>3642</v>
      </c>
      <c r="K648" s="277">
        <f t="shared" si="145"/>
        <v>0</v>
      </c>
      <c r="L648" s="311">
        <f t="shared" si="145"/>
        <v>3642</v>
      </c>
      <c r="M648" s="12">
        <f t="shared" si="140"/>
        <v>1</v>
      </c>
      <c r="N648" s="13"/>
    </row>
    <row r="649" spans="1:14" ht="15.75">
      <c r="A649" s="23">
        <v>10</v>
      </c>
      <c r="B649" s="293"/>
      <c r="C649" s="280">
        <v>1011</v>
      </c>
      <c r="D649" s="312" t="s">
        <v>202</v>
      </c>
      <c r="E649" s="282">
        <f aca="true" t="shared" si="146" ref="E649:E665">F649+G649+H649</f>
        <v>0</v>
      </c>
      <c r="F649" s="152"/>
      <c r="G649" s="153"/>
      <c r="H649" s="1420"/>
      <c r="I649" s="152"/>
      <c r="J649" s="153"/>
      <c r="K649" s="1420"/>
      <c r="L649" s="282">
        <f aca="true" t="shared" si="147" ref="L649:L665">I649+J649+K649</f>
        <v>0</v>
      </c>
      <c r="M649" s="12">
        <f t="shared" si="140"/>
      </c>
      <c r="N649" s="13"/>
    </row>
    <row r="650" spans="1:14" ht="15.75">
      <c r="A650" s="23">
        <v>15</v>
      </c>
      <c r="B650" s="293"/>
      <c r="C650" s="294">
        <v>1012</v>
      </c>
      <c r="D650" s="295" t="s">
        <v>203</v>
      </c>
      <c r="E650" s="296">
        <f t="shared" si="146"/>
        <v>0</v>
      </c>
      <c r="F650" s="158"/>
      <c r="G650" s="159"/>
      <c r="H650" s="1422"/>
      <c r="I650" s="158"/>
      <c r="J650" s="159"/>
      <c r="K650" s="1422"/>
      <c r="L650" s="296">
        <f t="shared" si="147"/>
        <v>0</v>
      </c>
      <c r="M650" s="12">
        <f t="shared" si="140"/>
      </c>
      <c r="N650" s="13"/>
    </row>
    <row r="651" spans="1:14" ht="15.75">
      <c r="A651" s="22">
        <v>35</v>
      </c>
      <c r="B651" s="293"/>
      <c r="C651" s="294">
        <v>1013</v>
      </c>
      <c r="D651" s="295" t="s">
        <v>204</v>
      </c>
      <c r="E651" s="296">
        <f t="shared" si="146"/>
        <v>0</v>
      </c>
      <c r="F651" s="158"/>
      <c r="G651" s="159"/>
      <c r="H651" s="1422"/>
      <c r="I651" s="158"/>
      <c r="J651" s="159"/>
      <c r="K651" s="1422"/>
      <c r="L651" s="296">
        <f t="shared" si="147"/>
        <v>0</v>
      </c>
      <c r="M651" s="12">
        <f t="shared" si="140"/>
      </c>
      <c r="N651" s="13"/>
    </row>
    <row r="652" spans="1:14" ht="15.75">
      <c r="A652" s="23">
        <v>40</v>
      </c>
      <c r="B652" s="293"/>
      <c r="C652" s="294">
        <v>1014</v>
      </c>
      <c r="D652" s="295" t="s">
        <v>205</v>
      </c>
      <c r="E652" s="296">
        <f t="shared" si="146"/>
        <v>0</v>
      </c>
      <c r="F652" s="158"/>
      <c r="G652" s="159"/>
      <c r="H652" s="1422"/>
      <c r="I652" s="158"/>
      <c r="J652" s="159"/>
      <c r="K652" s="1422"/>
      <c r="L652" s="296">
        <f t="shared" si="147"/>
        <v>0</v>
      </c>
      <c r="M652" s="12">
        <f t="shared" si="140"/>
      </c>
      <c r="N652" s="13"/>
    </row>
    <row r="653" spans="1:14" ht="15.75">
      <c r="A653" s="23">
        <v>45</v>
      </c>
      <c r="B653" s="293"/>
      <c r="C653" s="294">
        <v>1015</v>
      </c>
      <c r="D653" s="295" t="s">
        <v>206</v>
      </c>
      <c r="E653" s="296">
        <f t="shared" si="146"/>
        <v>0</v>
      </c>
      <c r="F653" s="158"/>
      <c r="G653" s="159"/>
      <c r="H653" s="1422"/>
      <c r="I653" s="158"/>
      <c r="J653" s="159"/>
      <c r="K653" s="1422"/>
      <c r="L653" s="296">
        <f t="shared" si="147"/>
        <v>0</v>
      </c>
      <c r="M653" s="12">
        <f t="shared" si="140"/>
      </c>
      <c r="N653" s="13"/>
    </row>
    <row r="654" spans="1:14" ht="15.75">
      <c r="A654" s="23">
        <v>50</v>
      </c>
      <c r="B654" s="293"/>
      <c r="C654" s="313">
        <v>1016</v>
      </c>
      <c r="D654" s="314" t="s">
        <v>207</v>
      </c>
      <c r="E654" s="315">
        <f t="shared" si="146"/>
        <v>0</v>
      </c>
      <c r="F654" s="164"/>
      <c r="G654" s="165"/>
      <c r="H654" s="1421"/>
      <c r="I654" s="164"/>
      <c r="J654" s="165"/>
      <c r="K654" s="1421"/>
      <c r="L654" s="315">
        <f t="shared" si="147"/>
        <v>0</v>
      </c>
      <c r="M654" s="12">
        <f t="shared" si="140"/>
      </c>
      <c r="N654" s="13"/>
    </row>
    <row r="655" spans="1:14" ht="15.75">
      <c r="A655" s="23">
        <v>55</v>
      </c>
      <c r="B655" s="279"/>
      <c r="C655" s="319">
        <v>1020</v>
      </c>
      <c r="D655" s="320" t="s">
        <v>208</v>
      </c>
      <c r="E655" s="321">
        <f t="shared" si="146"/>
        <v>0</v>
      </c>
      <c r="F655" s="455"/>
      <c r="G655" s="456"/>
      <c r="H655" s="1430"/>
      <c r="I655" s="455"/>
      <c r="J655" s="456">
        <v>3642</v>
      </c>
      <c r="K655" s="1430"/>
      <c r="L655" s="321">
        <f t="shared" si="147"/>
        <v>3642</v>
      </c>
      <c r="M655" s="12">
        <f t="shared" si="140"/>
        <v>1</v>
      </c>
      <c r="N655" s="13"/>
    </row>
    <row r="656" spans="1:14" ht="15.75">
      <c r="A656" s="23">
        <v>60</v>
      </c>
      <c r="B656" s="293"/>
      <c r="C656" s="325">
        <v>1030</v>
      </c>
      <c r="D656" s="326" t="s">
        <v>209</v>
      </c>
      <c r="E656" s="327">
        <f t="shared" si="146"/>
        <v>0</v>
      </c>
      <c r="F656" s="450"/>
      <c r="G656" s="451"/>
      <c r="H656" s="1427"/>
      <c r="I656" s="450"/>
      <c r="J656" s="451"/>
      <c r="K656" s="1427"/>
      <c r="L656" s="327">
        <f t="shared" si="147"/>
        <v>0</v>
      </c>
      <c r="M656" s="12">
        <f t="shared" si="140"/>
      </c>
      <c r="N656" s="13"/>
    </row>
    <row r="657" spans="1:14" ht="15.75">
      <c r="A657" s="22">
        <v>65</v>
      </c>
      <c r="B657" s="293"/>
      <c r="C657" s="319">
        <v>1051</v>
      </c>
      <c r="D657" s="332" t="s">
        <v>210</v>
      </c>
      <c r="E657" s="321">
        <f t="shared" si="146"/>
        <v>0</v>
      </c>
      <c r="F657" s="455"/>
      <c r="G657" s="456"/>
      <c r="H657" s="1430"/>
      <c r="I657" s="455"/>
      <c r="J657" s="456"/>
      <c r="K657" s="1430"/>
      <c r="L657" s="321">
        <f t="shared" si="147"/>
        <v>0</v>
      </c>
      <c r="M657" s="12">
        <f t="shared" si="140"/>
      </c>
      <c r="N657" s="13"/>
    </row>
    <row r="658" spans="1:14" ht="15.75">
      <c r="A658" s="23">
        <v>70</v>
      </c>
      <c r="B658" s="293"/>
      <c r="C658" s="294">
        <v>1052</v>
      </c>
      <c r="D658" s="295" t="s">
        <v>211</v>
      </c>
      <c r="E658" s="296">
        <f t="shared" si="146"/>
        <v>0</v>
      </c>
      <c r="F658" s="158"/>
      <c r="G658" s="159"/>
      <c r="H658" s="1422"/>
      <c r="I658" s="158"/>
      <c r="J658" s="159"/>
      <c r="K658" s="1422"/>
      <c r="L658" s="296">
        <f t="shared" si="147"/>
        <v>0</v>
      </c>
      <c r="M658" s="12">
        <f t="shared" si="140"/>
      </c>
      <c r="N658" s="13"/>
    </row>
    <row r="659" spans="1:14" ht="15.75">
      <c r="A659" s="23">
        <v>75</v>
      </c>
      <c r="B659" s="293"/>
      <c r="C659" s="325">
        <v>1053</v>
      </c>
      <c r="D659" s="326" t="s">
        <v>884</v>
      </c>
      <c r="E659" s="327">
        <f t="shared" si="146"/>
        <v>0</v>
      </c>
      <c r="F659" s="450"/>
      <c r="G659" s="451"/>
      <c r="H659" s="1427"/>
      <c r="I659" s="450"/>
      <c r="J659" s="451"/>
      <c r="K659" s="1427"/>
      <c r="L659" s="327">
        <f t="shared" si="147"/>
        <v>0</v>
      </c>
      <c r="M659" s="12">
        <f t="shared" si="140"/>
      </c>
      <c r="N659" s="13"/>
    </row>
    <row r="660" spans="1:14" ht="15.75">
      <c r="A660" s="23">
        <v>80</v>
      </c>
      <c r="B660" s="293"/>
      <c r="C660" s="319">
        <v>1062</v>
      </c>
      <c r="D660" s="320" t="s">
        <v>212</v>
      </c>
      <c r="E660" s="321">
        <f t="shared" si="146"/>
        <v>0</v>
      </c>
      <c r="F660" s="455"/>
      <c r="G660" s="456"/>
      <c r="H660" s="1430"/>
      <c r="I660" s="455"/>
      <c r="J660" s="456"/>
      <c r="K660" s="1430"/>
      <c r="L660" s="321">
        <f t="shared" si="147"/>
        <v>0</v>
      </c>
      <c r="M660" s="12">
        <f t="shared" si="140"/>
      </c>
      <c r="N660" s="13"/>
    </row>
    <row r="661" spans="1:14" ht="15.75">
      <c r="A661" s="23">
        <v>80</v>
      </c>
      <c r="B661" s="293"/>
      <c r="C661" s="325">
        <v>1063</v>
      </c>
      <c r="D661" s="333" t="s">
        <v>810</v>
      </c>
      <c r="E661" s="327">
        <f t="shared" si="146"/>
        <v>0</v>
      </c>
      <c r="F661" s="450"/>
      <c r="G661" s="451"/>
      <c r="H661" s="1427"/>
      <c r="I661" s="450"/>
      <c r="J661" s="451"/>
      <c r="K661" s="1427"/>
      <c r="L661" s="327">
        <f t="shared" si="147"/>
        <v>0</v>
      </c>
      <c r="M661" s="12">
        <f t="shared" si="140"/>
      </c>
      <c r="N661" s="13"/>
    </row>
    <row r="662" spans="1:14" ht="15.75">
      <c r="A662" s="23">
        <v>85</v>
      </c>
      <c r="B662" s="293"/>
      <c r="C662" s="334">
        <v>1069</v>
      </c>
      <c r="D662" s="335" t="s">
        <v>213</v>
      </c>
      <c r="E662" s="336">
        <f t="shared" si="146"/>
        <v>0</v>
      </c>
      <c r="F662" s="602"/>
      <c r="G662" s="603"/>
      <c r="H662" s="1429"/>
      <c r="I662" s="602"/>
      <c r="J662" s="603"/>
      <c r="K662" s="1429"/>
      <c r="L662" s="336">
        <f t="shared" si="147"/>
        <v>0</v>
      </c>
      <c r="M662" s="12">
        <f t="shared" si="140"/>
      </c>
      <c r="N662" s="13"/>
    </row>
    <row r="663" spans="1:14" ht="15.75">
      <c r="A663" s="23">
        <v>90</v>
      </c>
      <c r="B663" s="279"/>
      <c r="C663" s="319">
        <v>1091</v>
      </c>
      <c r="D663" s="332" t="s">
        <v>921</v>
      </c>
      <c r="E663" s="321">
        <f t="shared" si="146"/>
        <v>0</v>
      </c>
      <c r="F663" s="455"/>
      <c r="G663" s="456"/>
      <c r="H663" s="1430"/>
      <c r="I663" s="455"/>
      <c r="J663" s="456"/>
      <c r="K663" s="1430"/>
      <c r="L663" s="321">
        <f t="shared" si="147"/>
        <v>0</v>
      </c>
      <c r="M663" s="12">
        <f t="shared" si="140"/>
      </c>
      <c r="N663" s="13"/>
    </row>
    <row r="664" spans="1:14" ht="15.75">
      <c r="A664" s="23">
        <v>90</v>
      </c>
      <c r="B664" s="293"/>
      <c r="C664" s="294">
        <v>1092</v>
      </c>
      <c r="D664" s="295" t="s">
        <v>308</v>
      </c>
      <c r="E664" s="296">
        <f t="shared" si="146"/>
        <v>0</v>
      </c>
      <c r="F664" s="158"/>
      <c r="G664" s="159"/>
      <c r="H664" s="1422"/>
      <c r="I664" s="158"/>
      <c r="J664" s="159"/>
      <c r="K664" s="1422"/>
      <c r="L664" s="296">
        <f t="shared" si="147"/>
        <v>0</v>
      </c>
      <c r="M664" s="12">
        <f t="shared" si="140"/>
      </c>
      <c r="N664" s="13"/>
    </row>
    <row r="665" spans="1:14" ht="15.75">
      <c r="A665" s="22">
        <v>115</v>
      </c>
      <c r="B665" s="293"/>
      <c r="C665" s="286">
        <v>1098</v>
      </c>
      <c r="D665" s="340" t="s">
        <v>214</v>
      </c>
      <c r="E665" s="288">
        <f t="shared" si="146"/>
        <v>0</v>
      </c>
      <c r="F665" s="173"/>
      <c r="G665" s="174"/>
      <c r="H665" s="1423"/>
      <c r="I665" s="173"/>
      <c r="J665" s="174"/>
      <c r="K665" s="1423"/>
      <c r="L665" s="288">
        <f t="shared" si="147"/>
        <v>0</v>
      </c>
      <c r="M665" s="12">
        <f t="shared" si="140"/>
      </c>
      <c r="N665" s="13"/>
    </row>
    <row r="666" spans="1:14" ht="15.75">
      <c r="A666" s="22">
        <v>125</v>
      </c>
      <c r="B666" s="273">
        <v>1900</v>
      </c>
      <c r="C666" s="1776" t="s">
        <v>275</v>
      </c>
      <c r="D666" s="1777"/>
      <c r="E666" s="311">
        <f aca="true" t="shared" si="148" ref="E666:L666">SUM(E667:E669)</f>
        <v>0</v>
      </c>
      <c r="F666" s="275">
        <f t="shared" si="148"/>
        <v>0</v>
      </c>
      <c r="G666" s="276">
        <f t="shared" si="148"/>
        <v>0</v>
      </c>
      <c r="H666" s="277">
        <f>SUM(H667:H669)</f>
        <v>0</v>
      </c>
      <c r="I666" s="275">
        <f t="shared" si="148"/>
        <v>0</v>
      </c>
      <c r="J666" s="276">
        <f t="shared" si="148"/>
        <v>0</v>
      </c>
      <c r="K666" s="277">
        <f t="shared" si="148"/>
        <v>0</v>
      </c>
      <c r="L666" s="311">
        <f t="shared" si="148"/>
        <v>0</v>
      </c>
      <c r="M666" s="12">
        <f t="shared" si="140"/>
      </c>
      <c r="N666" s="13"/>
    </row>
    <row r="667" spans="1:14" ht="31.5">
      <c r="A667" s="23">
        <v>130</v>
      </c>
      <c r="B667" s="293"/>
      <c r="C667" s="280">
        <v>1901</v>
      </c>
      <c r="D667" s="341" t="s">
        <v>922</v>
      </c>
      <c r="E667" s="282">
        <f>F667+G667+H667</f>
        <v>0</v>
      </c>
      <c r="F667" s="152"/>
      <c r="G667" s="153"/>
      <c r="H667" s="1420"/>
      <c r="I667" s="152"/>
      <c r="J667" s="153"/>
      <c r="K667" s="1420"/>
      <c r="L667" s="282">
        <f>I667+J667+K667</f>
        <v>0</v>
      </c>
      <c r="M667" s="12">
        <f t="shared" si="140"/>
      </c>
      <c r="N667" s="13"/>
    </row>
    <row r="668" spans="1:14" ht="31.5">
      <c r="A668" s="23">
        <v>135</v>
      </c>
      <c r="B668" s="342"/>
      <c r="C668" s="294">
        <v>1981</v>
      </c>
      <c r="D668" s="343" t="s">
        <v>923</v>
      </c>
      <c r="E668" s="296">
        <f>F668+G668+H668</f>
        <v>0</v>
      </c>
      <c r="F668" s="158"/>
      <c r="G668" s="159"/>
      <c r="H668" s="1422"/>
      <c r="I668" s="158"/>
      <c r="J668" s="159"/>
      <c r="K668" s="1422"/>
      <c r="L668" s="296">
        <f>I668+J668+K668</f>
        <v>0</v>
      </c>
      <c r="M668" s="12">
        <f t="shared" si="140"/>
      </c>
      <c r="N668" s="13"/>
    </row>
    <row r="669" spans="1:14" ht="31.5">
      <c r="A669" s="23">
        <v>140</v>
      </c>
      <c r="B669" s="293"/>
      <c r="C669" s="286">
        <v>1991</v>
      </c>
      <c r="D669" s="344" t="s">
        <v>924</v>
      </c>
      <c r="E669" s="288">
        <f>F669+G669+H669</f>
        <v>0</v>
      </c>
      <c r="F669" s="173"/>
      <c r="G669" s="174"/>
      <c r="H669" s="1423"/>
      <c r="I669" s="173"/>
      <c r="J669" s="174"/>
      <c r="K669" s="1423"/>
      <c r="L669" s="288">
        <f>I669+J669+K669</f>
        <v>0</v>
      </c>
      <c r="M669" s="12">
        <f t="shared" si="140"/>
      </c>
      <c r="N669" s="13"/>
    </row>
    <row r="670" spans="1:14" ht="15.75">
      <c r="A670" s="23">
        <v>145</v>
      </c>
      <c r="B670" s="273">
        <v>2100</v>
      </c>
      <c r="C670" s="1776" t="s">
        <v>731</v>
      </c>
      <c r="D670" s="1777"/>
      <c r="E670" s="311">
        <f aca="true" t="shared" si="149" ref="E670:L670">SUM(E671:E675)</f>
        <v>0</v>
      </c>
      <c r="F670" s="275">
        <f t="shared" si="149"/>
        <v>0</v>
      </c>
      <c r="G670" s="276">
        <f t="shared" si="149"/>
        <v>0</v>
      </c>
      <c r="H670" s="277">
        <f>SUM(H671:H675)</f>
        <v>0</v>
      </c>
      <c r="I670" s="275">
        <f t="shared" si="149"/>
        <v>0</v>
      </c>
      <c r="J670" s="276">
        <f t="shared" si="149"/>
        <v>0</v>
      </c>
      <c r="K670" s="277">
        <f t="shared" si="149"/>
        <v>0</v>
      </c>
      <c r="L670" s="311">
        <f t="shared" si="149"/>
        <v>0</v>
      </c>
      <c r="M670" s="12">
        <f t="shared" si="140"/>
      </c>
      <c r="N670" s="13"/>
    </row>
    <row r="671" spans="1:14" ht="15.75">
      <c r="A671" s="23">
        <v>150</v>
      </c>
      <c r="B671" s="293"/>
      <c r="C671" s="280">
        <v>2110</v>
      </c>
      <c r="D671" s="345" t="s">
        <v>215</v>
      </c>
      <c r="E671" s="282">
        <f>F671+G671+H671</f>
        <v>0</v>
      </c>
      <c r="F671" s="152"/>
      <c r="G671" s="153"/>
      <c r="H671" s="1420"/>
      <c r="I671" s="152"/>
      <c r="J671" s="153"/>
      <c r="K671" s="1420"/>
      <c r="L671" s="282">
        <f>I671+J671+K671</f>
        <v>0</v>
      </c>
      <c r="M671" s="12">
        <f t="shared" si="140"/>
      </c>
      <c r="N671" s="13"/>
    </row>
    <row r="672" spans="1:14" ht="15.75">
      <c r="A672" s="23">
        <v>155</v>
      </c>
      <c r="B672" s="342"/>
      <c r="C672" s="294">
        <v>2120</v>
      </c>
      <c r="D672" s="301" t="s">
        <v>216</v>
      </c>
      <c r="E672" s="296">
        <f>F672+G672+H672</f>
        <v>0</v>
      </c>
      <c r="F672" s="158"/>
      <c r="G672" s="159"/>
      <c r="H672" s="1422"/>
      <c r="I672" s="158"/>
      <c r="J672" s="159"/>
      <c r="K672" s="1422"/>
      <c r="L672" s="296">
        <f>I672+J672+K672</f>
        <v>0</v>
      </c>
      <c r="M672" s="12">
        <f t="shared" si="140"/>
      </c>
      <c r="N672" s="13"/>
    </row>
    <row r="673" spans="1:14" ht="15.75">
      <c r="A673" s="23">
        <v>160</v>
      </c>
      <c r="B673" s="342"/>
      <c r="C673" s="294">
        <v>2125</v>
      </c>
      <c r="D673" s="301" t="s">
        <v>217</v>
      </c>
      <c r="E673" s="296">
        <f>F673+G673+H673</f>
        <v>0</v>
      </c>
      <c r="F673" s="490">
        <v>0</v>
      </c>
      <c r="G673" s="491">
        <v>0</v>
      </c>
      <c r="H673" s="160">
        <v>0</v>
      </c>
      <c r="I673" s="490">
        <v>0</v>
      </c>
      <c r="J673" s="491">
        <v>0</v>
      </c>
      <c r="K673" s="160">
        <v>0</v>
      </c>
      <c r="L673" s="296">
        <f>I673+J673+K673</f>
        <v>0</v>
      </c>
      <c r="M673" s="12">
        <f t="shared" si="140"/>
      </c>
      <c r="N673" s="13"/>
    </row>
    <row r="674" spans="1:14" ht="15.75">
      <c r="A674" s="23">
        <v>165</v>
      </c>
      <c r="B674" s="292"/>
      <c r="C674" s="294">
        <v>2140</v>
      </c>
      <c r="D674" s="301" t="s">
        <v>218</v>
      </c>
      <c r="E674" s="296">
        <f>F674+G674+H674</f>
        <v>0</v>
      </c>
      <c r="F674" s="490">
        <v>0</v>
      </c>
      <c r="G674" s="491">
        <v>0</v>
      </c>
      <c r="H674" s="160">
        <v>0</v>
      </c>
      <c r="I674" s="490">
        <v>0</v>
      </c>
      <c r="J674" s="491">
        <v>0</v>
      </c>
      <c r="K674" s="160">
        <v>0</v>
      </c>
      <c r="L674" s="296">
        <f>I674+J674+K674</f>
        <v>0</v>
      </c>
      <c r="M674" s="12">
        <f t="shared" si="140"/>
      </c>
      <c r="N674" s="13"/>
    </row>
    <row r="675" spans="1:14" ht="15.75">
      <c r="A675" s="23">
        <v>175</v>
      </c>
      <c r="B675" s="293"/>
      <c r="C675" s="286">
        <v>2190</v>
      </c>
      <c r="D675" s="346" t="s">
        <v>219</v>
      </c>
      <c r="E675" s="288">
        <f>F675+G675+H675</f>
        <v>0</v>
      </c>
      <c r="F675" s="173"/>
      <c r="G675" s="174"/>
      <c r="H675" s="1423"/>
      <c r="I675" s="173"/>
      <c r="J675" s="174"/>
      <c r="K675" s="1423"/>
      <c r="L675" s="288">
        <f>I675+J675+K675</f>
        <v>0</v>
      </c>
      <c r="M675" s="12">
        <f t="shared" si="140"/>
      </c>
      <c r="N675" s="13"/>
    </row>
    <row r="676" spans="1:14" ht="15.75">
      <c r="A676" s="23">
        <v>180</v>
      </c>
      <c r="B676" s="273">
        <v>2200</v>
      </c>
      <c r="C676" s="1776" t="s">
        <v>220</v>
      </c>
      <c r="D676" s="1777"/>
      <c r="E676" s="311">
        <f aca="true" t="shared" si="150" ref="E676:L676">SUM(E677:E678)</f>
        <v>0</v>
      </c>
      <c r="F676" s="275">
        <f t="shared" si="150"/>
        <v>0</v>
      </c>
      <c r="G676" s="276">
        <f t="shared" si="150"/>
        <v>0</v>
      </c>
      <c r="H676" s="277">
        <f>SUM(H677:H678)</f>
        <v>0</v>
      </c>
      <c r="I676" s="275">
        <f t="shared" si="150"/>
        <v>0</v>
      </c>
      <c r="J676" s="276">
        <f t="shared" si="150"/>
        <v>0</v>
      </c>
      <c r="K676" s="277">
        <f t="shared" si="150"/>
        <v>0</v>
      </c>
      <c r="L676" s="311">
        <f t="shared" si="150"/>
        <v>0</v>
      </c>
      <c r="M676" s="12">
        <f t="shared" si="140"/>
      </c>
      <c r="N676" s="13"/>
    </row>
    <row r="677" spans="1:14" ht="15.75">
      <c r="A677" s="23">
        <v>185</v>
      </c>
      <c r="B677" s="293"/>
      <c r="C677" s="280">
        <v>2221</v>
      </c>
      <c r="D677" s="281" t="s">
        <v>309</v>
      </c>
      <c r="E677" s="282">
        <f aca="true" t="shared" si="151" ref="E677:E682">F677+G677+H677</f>
        <v>0</v>
      </c>
      <c r="F677" s="152"/>
      <c r="G677" s="153"/>
      <c r="H677" s="1420"/>
      <c r="I677" s="152"/>
      <c r="J677" s="153"/>
      <c r="K677" s="1420"/>
      <c r="L677" s="282">
        <f aca="true" t="shared" si="152" ref="L677:L682">I677+J677+K677</f>
        <v>0</v>
      </c>
      <c r="M677" s="12">
        <f t="shared" si="140"/>
      </c>
      <c r="N677" s="13"/>
    </row>
    <row r="678" spans="1:14" ht="15.75">
      <c r="A678" s="23">
        <v>190</v>
      </c>
      <c r="B678" s="293"/>
      <c r="C678" s="286">
        <v>2224</v>
      </c>
      <c r="D678" s="287" t="s">
        <v>221</v>
      </c>
      <c r="E678" s="288">
        <f t="shared" si="151"/>
        <v>0</v>
      </c>
      <c r="F678" s="173"/>
      <c r="G678" s="174"/>
      <c r="H678" s="1423"/>
      <c r="I678" s="173"/>
      <c r="J678" s="174"/>
      <c r="K678" s="1423"/>
      <c r="L678" s="288">
        <f t="shared" si="152"/>
        <v>0</v>
      </c>
      <c r="M678" s="12">
        <f t="shared" si="140"/>
      </c>
      <c r="N678" s="13"/>
    </row>
    <row r="679" spans="1:14" ht="15.75">
      <c r="A679" s="23">
        <v>200</v>
      </c>
      <c r="B679" s="273">
        <v>2500</v>
      </c>
      <c r="C679" s="1776" t="s">
        <v>222</v>
      </c>
      <c r="D679" s="1777"/>
      <c r="E679" s="311">
        <f t="shared" si="151"/>
        <v>0</v>
      </c>
      <c r="F679" s="1424"/>
      <c r="G679" s="1425"/>
      <c r="H679" s="1426"/>
      <c r="I679" s="1424"/>
      <c r="J679" s="1425"/>
      <c r="K679" s="1426"/>
      <c r="L679" s="311">
        <f t="shared" si="152"/>
        <v>0</v>
      </c>
      <c r="M679" s="12">
        <f t="shared" si="140"/>
      </c>
      <c r="N679" s="13"/>
    </row>
    <row r="680" spans="1:14" ht="15.75">
      <c r="A680" s="23">
        <v>200</v>
      </c>
      <c r="B680" s="273">
        <v>2600</v>
      </c>
      <c r="C680" s="1782" t="s">
        <v>223</v>
      </c>
      <c r="D680" s="1783"/>
      <c r="E680" s="311">
        <f t="shared" si="151"/>
        <v>0</v>
      </c>
      <c r="F680" s="1424"/>
      <c r="G680" s="1425"/>
      <c r="H680" s="1426"/>
      <c r="I680" s="1424"/>
      <c r="J680" s="1425"/>
      <c r="K680" s="1426"/>
      <c r="L680" s="311">
        <f t="shared" si="152"/>
        <v>0</v>
      </c>
      <c r="M680" s="12">
        <f t="shared" si="140"/>
      </c>
      <c r="N680" s="13"/>
    </row>
    <row r="681" spans="1:14" ht="15.75">
      <c r="A681" s="23">
        <v>205</v>
      </c>
      <c r="B681" s="273">
        <v>2700</v>
      </c>
      <c r="C681" s="1782" t="s">
        <v>224</v>
      </c>
      <c r="D681" s="1783"/>
      <c r="E681" s="311">
        <f t="shared" si="151"/>
        <v>0</v>
      </c>
      <c r="F681" s="1424"/>
      <c r="G681" s="1425"/>
      <c r="H681" s="1426"/>
      <c r="I681" s="1424"/>
      <c r="J681" s="1425"/>
      <c r="K681" s="1426"/>
      <c r="L681" s="311">
        <f t="shared" si="152"/>
        <v>0</v>
      </c>
      <c r="M681" s="12">
        <f t="shared" si="140"/>
      </c>
      <c r="N681" s="13"/>
    </row>
    <row r="682" spans="1:14" ht="36" customHeight="1">
      <c r="A682" s="23">
        <v>210</v>
      </c>
      <c r="B682" s="273">
        <v>2800</v>
      </c>
      <c r="C682" s="1782" t="s">
        <v>1677</v>
      </c>
      <c r="D682" s="1783"/>
      <c r="E682" s="311">
        <f t="shared" si="151"/>
        <v>0</v>
      </c>
      <c r="F682" s="1424"/>
      <c r="G682" s="1425"/>
      <c r="H682" s="1426"/>
      <c r="I682" s="1424"/>
      <c r="J682" s="1425"/>
      <c r="K682" s="1426"/>
      <c r="L682" s="311">
        <f t="shared" si="152"/>
        <v>0</v>
      </c>
      <c r="M682" s="12">
        <f t="shared" si="140"/>
      </c>
      <c r="N682" s="13"/>
    </row>
    <row r="683" spans="1:14" ht="15.75">
      <c r="A683" s="23">
        <v>215</v>
      </c>
      <c r="B683" s="273">
        <v>2900</v>
      </c>
      <c r="C683" s="1776" t="s">
        <v>225</v>
      </c>
      <c r="D683" s="1777"/>
      <c r="E683" s="311">
        <f>SUM(E684:E691)</f>
        <v>0</v>
      </c>
      <c r="F683" s="275">
        <f>SUM(F684:F691)</f>
        <v>0</v>
      </c>
      <c r="G683" s="275">
        <f aca="true" t="shared" si="153" ref="G683:L683">SUM(G684:G691)</f>
        <v>0</v>
      </c>
      <c r="H683" s="275">
        <f t="shared" si="153"/>
        <v>0</v>
      </c>
      <c r="I683" s="275">
        <f t="shared" si="153"/>
        <v>0</v>
      </c>
      <c r="J683" s="275">
        <f t="shared" si="153"/>
        <v>0</v>
      </c>
      <c r="K683" s="275">
        <f t="shared" si="153"/>
        <v>0</v>
      </c>
      <c r="L683" s="275">
        <f t="shared" si="153"/>
        <v>0</v>
      </c>
      <c r="M683" s="12">
        <f t="shared" si="140"/>
      </c>
      <c r="N683" s="13"/>
    </row>
    <row r="684" spans="1:14" ht="15.75">
      <c r="A684" s="22">
        <v>220</v>
      </c>
      <c r="B684" s="347"/>
      <c r="C684" s="280">
        <v>2910</v>
      </c>
      <c r="D684" s="348" t="s">
        <v>2011</v>
      </c>
      <c r="E684" s="282">
        <f>F684+G684+H684</f>
        <v>0</v>
      </c>
      <c r="F684" s="152"/>
      <c r="G684" s="153"/>
      <c r="H684" s="1420"/>
      <c r="I684" s="152"/>
      <c r="J684" s="153"/>
      <c r="K684" s="1420"/>
      <c r="L684" s="282">
        <f>I684+J684+K684</f>
        <v>0</v>
      </c>
      <c r="M684" s="12">
        <f t="shared" si="140"/>
      </c>
      <c r="N684" s="13"/>
    </row>
    <row r="685" spans="1:14" ht="15.75">
      <c r="A685" s="23">
        <v>225</v>
      </c>
      <c r="B685" s="347"/>
      <c r="C685" s="280">
        <v>2920</v>
      </c>
      <c r="D685" s="348" t="s">
        <v>226</v>
      </c>
      <c r="E685" s="282">
        <f aca="true" t="shared" si="154" ref="E685:E691">F685+G685+H685</f>
        <v>0</v>
      </c>
      <c r="F685" s="152"/>
      <c r="G685" s="153"/>
      <c r="H685" s="1420"/>
      <c r="I685" s="152"/>
      <c r="J685" s="153"/>
      <c r="K685" s="1420"/>
      <c r="L685" s="282">
        <f aca="true" t="shared" si="155" ref="L685:L691">I685+J685+K685</f>
        <v>0</v>
      </c>
      <c r="M685" s="12">
        <f t="shared" si="140"/>
      </c>
      <c r="N685" s="13"/>
    </row>
    <row r="686" spans="1:14" ht="31.5">
      <c r="A686" s="23">
        <v>230</v>
      </c>
      <c r="B686" s="347"/>
      <c r="C686" s="325">
        <v>2969</v>
      </c>
      <c r="D686" s="349" t="s">
        <v>227</v>
      </c>
      <c r="E686" s="327">
        <f t="shared" si="154"/>
        <v>0</v>
      </c>
      <c r="F686" s="450"/>
      <c r="G686" s="451"/>
      <c r="H686" s="1427"/>
      <c r="I686" s="450"/>
      <c r="J686" s="451"/>
      <c r="K686" s="1427"/>
      <c r="L686" s="327">
        <f t="shared" si="155"/>
        <v>0</v>
      </c>
      <c r="M686" s="12">
        <f t="shared" si="140"/>
      </c>
      <c r="N686" s="13"/>
    </row>
    <row r="687" spans="1:14" ht="31.5">
      <c r="A687" s="23">
        <v>245</v>
      </c>
      <c r="B687" s="347"/>
      <c r="C687" s="350">
        <v>2970</v>
      </c>
      <c r="D687" s="351" t="s">
        <v>228</v>
      </c>
      <c r="E687" s="352">
        <f t="shared" si="154"/>
        <v>0</v>
      </c>
      <c r="F687" s="638"/>
      <c r="G687" s="639"/>
      <c r="H687" s="1428"/>
      <c r="I687" s="638"/>
      <c r="J687" s="639"/>
      <c r="K687" s="1428"/>
      <c r="L687" s="352">
        <f t="shared" si="155"/>
        <v>0</v>
      </c>
      <c r="M687" s="12">
        <f t="shared" si="140"/>
      </c>
      <c r="N687" s="13"/>
    </row>
    <row r="688" spans="1:14" ht="15.75">
      <c r="A688" s="22">
        <v>220</v>
      </c>
      <c r="B688" s="347"/>
      <c r="C688" s="334">
        <v>2989</v>
      </c>
      <c r="D688" s="356" t="s">
        <v>229</v>
      </c>
      <c r="E688" s="336">
        <f t="shared" si="154"/>
        <v>0</v>
      </c>
      <c r="F688" s="602"/>
      <c r="G688" s="603"/>
      <c r="H688" s="1429"/>
      <c r="I688" s="602"/>
      <c r="J688" s="603"/>
      <c r="K688" s="1429"/>
      <c r="L688" s="336">
        <f t="shared" si="155"/>
        <v>0</v>
      </c>
      <c r="M688" s="12">
        <f t="shared" si="140"/>
      </c>
      <c r="N688" s="13"/>
    </row>
    <row r="689" spans="1:14" ht="15.75">
      <c r="A689" s="23">
        <v>225</v>
      </c>
      <c r="B689" s="293"/>
      <c r="C689" s="319">
        <v>2990</v>
      </c>
      <c r="D689" s="357" t="s">
        <v>2031</v>
      </c>
      <c r="E689" s="321">
        <f>F689+G689+H689</f>
        <v>0</v>
      </c>
      <c r="F689" s="455"/>
      <c r="G689" s="456"/>
      <c r="H689" s="1430"/>
      <c r="I689" s="455"/>
      <c r="J689" s="456"/>
      <c r="K689" s="1430"/>
      <c r="L689" s="321">
        <f>I689+J689+K689</f>
        <v>0</v>
      </c>
      <c r="M689" s="12">
        <f t="shared" si="140"/>
      </c>
      <c r="N689" s="13"/>
    </row>
    <row r="690" spans="1:14" ht="15.75">
      <c r="A690" s="23">
        <v>230</v>
      </c>
      <c r="B690" s="293"/>
      <c r="C690" s="319">
        <v>2991</v>
      </c>
      <c r="D690" s="357" t="s">
        <v>230</v>
      </c>
      <c r="E690" s="321">
        <f t="shared" si="154"/>
        <v>0</v>
      </c>
      <c r="F690" s="455"/>
      <c r="G690" s="456"/>
      <c r="H690" s="1430"/>
      <c r="I690" s="455"/>
      <c r="J690" s="456"/>
      <c r="K690" s="1430"/>
      <c r="L690" s="321">
        <f t="shared" si="155"/>
        <v>0</v>
      </c>
      <c r="M690" s="12">
        <f t="shared" si="140"/>
      </c>
      <c r="N690" s="13"/>
    </row>
    <row r="691" spans="1:14" ht="15.75">
      <c r="A691" s="23">
        <v>235</v>
      </c>
      <c r="B691" s="293"/>
      <c r="C691" s="286">
        <v>2992</v>
      </c>
      <c r="D691" s="358" t="s">
        <v>231</v>
      </c>
      <c r="E691" s="288">
        <f t="shared" si="154"/>
        <v>0</v>
      </c>
      <c r="F691" s="173"/>
      <c r="G691" s="174"/>
      <c r="H691" s="1423"/>
      <c r="I691" s="173"/>
      <c r="J691" s="174"/>
      <c r="K691" s="1423"/>
      <c r="L691" s="288">
        <f t="shared" si="155"/>
        <v>0</v>
      </c>
      <c r="M691" s="12">
        <f t="shared" si="140"/>
      </c>
      <c r="N691" s="13"/>
    </row>
    <row r="692" spans="1:14" ht="15.75">
      <c r="A692" s="23">
        <v>240</v>
      </c>
      <c r="B692" s="273">
        <v>3300</v>
      </c>
      <c r="C692" s="359" t="s">
        <v>232</v>
      </c>
      <c r="D692" s="1693"/>
      <c r="E692" s="311">
        <f aca="true" t="shared" si="156" ref="E692:L692">SUM(E693:E698)</f>
        <v>0</v>
      </c>
      <c r="F692" s="275">
        <f t="shared" si="156"/>
        <v>0</v>
      </c>
      <c r="G692" s="276">
        <f t="shared" si="156"/>
        <v>0</v>
      </c>
      <c r="H692" s="277">
        <f>SUM(H693:H698)</f>
        <v>0</v>
      </c>
      <c r="I692" s="275">
        <f t="shared" si="156"/>
        <v>0</v>
      </c>
      <c r="J692" s="276">
        <f t="shared" si="156"/>
        <v>0</v>
      </c>
      <c r="K692" s="277">
        <f t="shared" si="156"/>
        <v>0</v>
      </c>
      <c r="L692" s="311">
        <f t="shared" si="156"/>
        <v>0</v>
      </c>
      <c r="M692" s="12">
        <f t="shared" si="140"/>
      </c>
      <c r="N692" s="13"/>
    </row>
    <row r="693" spans="1:14" ht="15.75">
      <c r="A693" s="23">
        <v>245</v>
      </c>
      <c r="B693" s="292"/>
      <c r="C693" s="280">
        <v>3301</v>
      </c>
      <c r="D693" s="360" t="s">
        <v>233</v>
      </c>
      <c r="E693" s="282">
        <f aca="true" t="shared" si="157" ref="E693:E701">F693+G693+H693</f>
        <v>0</v>
      </c>
      <c r="F693" s="488">
        <v>0</v>
      </c>
      <c r="G693" s="489">
        <v>0</v>
      </c>
      <c r="H693" s="154">
        <v>0</v>
      </c>
      <c r="I693" s="488">
        <v>0</v>
      </c>
      <c r="J693" s="489">
        <v>0</v>
      </c>
      <c r="K693" s="154">
        <v>0</v>
      </c>
      <c r="L693" s="282">
        <f aca="true" t="shared" si="158" ref="L693:L701">I693+J693+K693</f>
        <v>0</v>
      </c>
      <c r="M693" s="12">
        <f t="shared" si="140"/>
      </c>
      <c r="N693" s="13"/>
    </row>
    <row r="694" spans="1:14" ht="15.75">
      <c r="A694" s="22">
        <v>250</v>
      </c>
      <c r="B694" s="292"/>
      <c r="C694" s="294">
        <v>3302</v>
      </c>
      <c r="D694" s="361" t="s">
        <v>724</v>
      </c>
      <c r="E694" s="296">
        <f t="shared" si="157"/>
        <v>0</v>
      </c>
      <c r="F694" s="490">
        <v>0</v>
      </c>
      <c r="G694" s="491">
        <v>0</v>
      </c>
      <c r="H694" s="160">
        <v>0</v>
      </c>
      <c r="I694" s="490">
        <v>0</v>
      </c>
      <c r="J694" s="491">
        <v>0</v>
      </c>
      <c r="K694" s="160">
        <v>0</v>
      </c>
      <c r="L694" s="296">
        <f t="shared" si="158"/>
        <v>0</v>
      </c>
      <c r="M694" s="12">
        <f t="shared" si="140"/>
      </c>
      <c r="N694" s="13"/>
    </row>
    <row r="695" spans="1:14" ht="15.75">
      <c r="A695" s="23">
        <v>255</v>
      </c>
      <c r="B695" s="292"/>
      <c r="C695" s="294">
        <v>3303</v>
      </c>
      <c r="D695" s="361" t="s">
        <v>234</v>
      </c>
      <c r="E695" s="296">
        <f t="shared" si="157"/>
        <v>0</v>
      </c>
      <c r="F695" s="490">
        <v>0</v>
      </c>
      <c r="G695" s="491">
        <v>0</v>
      </c>
      <c r="H695" s="160">
        <v>0</v>
      </c>
      <c r="I695" s="490">
        <v>0</v>
      </c>
      <c r="J695" s="491">
        <v>0</v>
      </c>
      <c r="K695" s="160">
        <v>0</v>
      </c>
      <c r="L695" s="296">
        <f t="shared" si="158"/>
        <v>0</v>
      </c>
      <c r="M695" s="12">
        <f t="shared" si="140"/>
      </c>
      <c r="N695" s="13"/>
    </row>
    <row r="696" spans="1:14" ht="15.75">
      <c r="A696" s="23">
        <v>265</v>
      </c>
      <c r="B696" s="292"/>
      <c r="C696" s="294">
        <v>3304</v>
      </c>
      <c r="D696" s="361" t="s">
        <v>235</v>
      </c>
      <c r="E696" s="296">
        <f t="shared" si="157"/>
        <v>0</v>
      </c>
      <c r="F696" s="490">
        <v>0</v>
      </c>
      <c r="G696" s="491">
        <v>0</v>
      </c>
      <c r="H696" s="160">
        <v>0</v>
      </c>
      <c r="I696" s="490">
        <v>0</v>
      </c>
      <c r="J696" s="491">
        <v>0</v>
      </c>
      <c r="K696" s="160">
        <v>0</v>
      </c>
      <c r="L696" s="296">
        <f t="shared" si="158"/>
        <v>0</v>
      </c>
      <c r="M696" s="12">
        <f t="shared" si="140"/>
      </c>
      <c r="N696" s="13"/>
    </row>
    <row r="697" spans="1:14" ht="30">
      <c r="A697" s="22">
        <v>270</v>
      </c>
      <c r="B697" s="292"/>
      <c r="C697" s="294">
        <v>3305</v>
      </c>
      <c r="D697" s="361" t="s">
        <v>236</v>
      </c>
      <c r="E697" s="296">
        <f t="shared" si="157"/>
        <v>0</v>
      </c>
      <c r="F697" s="490">
        <v>0</v>
      </c>
      <c r="G697" s="491">
        <v>0</v>
      </c>
      <c r="H697" s="160">
        <v>0</v>
      </c>
      <c r="I697" s="490">
        <v>0</v>
      </c>
      <c r="J697" s="491">
        <v>0</v>
      </c>
      <c r="K697" s="160">
        <v>0</v>
      </c>
      <c r="L697" s="296">
        <f t="shared" si="158"/>
        <v>0</v>
      </c>
      <c r="M697" s="12">
        <f t="shared" si="140"/>
      </c>
      <c r="N697" s="13"/>
    </row>
    <row r="698" spans="1:14" ht="30">
      <c r="A698" s="22">
        <v>290</v>
      </c>
      <c r="B698" s="292"/>
      <c r="C698" s="286">
        <v>3306</v>
      </c>
      <c r="D698" s="362" t="s">
        <v>1674</v>
      </c>
      <c r="E698" s="288">
        <f t="shared" si="157"/>
        <v>0</v>
      </c>
      <c r="F698" s="492">
        <v>0</v>
      </c>
      <c r="G698" s="493">
        <v>0</v>
      </c>
      <c r="H698" s="175">
        <v>0</v>
      </c>
      <c r="I698" s="492">
        <v>0</v>
      </c>
      <c r="J698" s="493">
        <v>0</v>
      </c>
      <c r="K698" s="175">
        <v>0</v>
      </c>
      <c r="L698" s="288">
        <f t="shared" si="158"/>
        <v>0</v>
      </c>
      <c r="M698" s="12">
        <f t="shared" si="140"/>
      </c>
      <c r="N698" s="13"/>
    </row>
    <row r="699" spans="1:14" ht="15.75">
      <c r="A699" s="39">
        <v>320</v>
      </c>
      <c r="B699" s="273">
        <v>3900</v>
      </c>
      <c r="C699" s="1776" t="s">
        <v>237</v>
      </c>
      <c r="D699" s="1777"/>
      <c r="E699" s="311">
        <f t="shared" si="157"/>
        <v>0</v>
      </c>
      <c r="F699" s="1473">
        <v>0</v>
      </c>
      <c r="G699" s="1474">
        <v>0</v>
      </c>
      <c r="H699" s="1475">
        <v>0</v>
      </c>
      <c r="I699" s="1473">
        <v>0</v>
      </c>
      <c r="J699" s="1474">
        <v>0</v>
      </c>
      <c r="K699" s="1475">
        <v>0</v>
      </c>
      <c r="L699" s="311">
        <f t="shared" si="158"/>
        <v>0</v>
      </c>
      <c r="M699" s="12">
        <f aca="true" t="shared" si="159" ref="M699:M745">(IF($E699&lt;&gt;0,$M$2,IF($L699&lt;&gt;0,$M$2,"")))</f>
      </c>
      <c r="N699" s="13"/>
    </row>
    <row r="700" spans="1:14" ht="15.75">
      <c r="A700" s="22">
        <v>330</v>
      </c>
      <c r="B700" s="273">
        <v>4000</v>
      </c>
      <c r="C700" s="1776" t="s">
        <v>238</v>
      </c>
      <c r="D700" s="1777"/>
      <c r="E700" s="311">
        <f t="shared" si="157"/>
        <v>0</v>
      </c>
      <c r="F700" s="1424"/>
      <c r="G700" s="1425"/>
      <c r="H700" s="1426"/>
      <c r="I700" s="1424"/>
      <c r="J700" s="1425"/>
      <c r="K700" s="1426"/>
      <c r="L700" s="311">
        <f t="shared" si="158"/>
        <v>0</v>
      </c>
      <c r="M700" s="12">
        <f t="shared" si="159"/>
      </c>
      <c r="N700" s="13"/>
    </row>
    <row r="701" spans="1:14" ht="15.75">
      <c r="A701" s="22">
        <v>350</v>
      </c>
      <c r="B701" s="273">
        <v>4100</v>
      </c>
      <c r="C701" s="1776" t="s">
        <v>239</v>
      </c>
      <c r="D701" s="1777"/>
      <c r="E701" s="311">
        <f t="shared" si="157"/>
        <v>0</v>
      </c>
      <c r="F701" s="1474">
        <v>0</v>
      </c>
      <c r="G701" s="1474">
        <v>0</v>
      </c>
      <c r="H701" s="1474">
        <v>0</v>
      </c>
      <c r="I701" s="1474">
        <v>0</v>
      </c>
      <c r="J701" s="1474">
        <v>0</v>
      </c>
      <c r="K701" s="1474">
        <v>0</v>
      </c>
      <c r="L701" s="311">
        <f t="shared" si="158"/>
        <v>0</v>
      </c>
      <c r="M701" s="12">
        <f t="shared" si="159"/>
      </c>
      <c r="N701" s="13"/>
    </row>
    <row r="702" spans="1:14" ht="15.75">
      <c r="A702" s="23">
        <v>355</v>
      </c>
      <c r="B702" s="273">
        <v>4200</v>
      </c>
      <c r="C702" s="1776" t="s">
        <v>240</v>
      </c>
      <c r="D702" s="1777"/>
      <c r="E702" s="311">
        <f aca="true" t="shared" si="160" ref="E702:L702">SUM(E703:E708)</f>
        <v>0</v>
      </c>
      <c r="F702" s="275">
        <f t="shared" si="160"/>
        <v>0</v>
      </c>
      <c r="G702" s="276">
        <f t="shared" si="160"/>
        <v>0</v>
      </c>
      <c r="H702" s="277">
        <f>SUM(H703:H708)</f>
        <v>0</v>
      </c>
      <c r="I702" s="275">
        <f t="shared" si="160"/>
        <v>0</v>
      </c>
      <c r="J702" s="276">
        <f t="shared" si="160"/>
        <v>0</v>
      </c>
      <c r="K702" s="277">
        <f t="shared" si="160"/>
        <v>0</v>
      </c>
      <c r="L702" s="311">
        <f t="shared" si="160"/>
        <v>0</v>
      </c>
      <c r="M702" s="12">
        <f t="shared" si="159"/>
      </c>
      <c r="N702" s="13"/>
    </row>
    <row r="703" spans="1:14" ht="15.75">
      <c r="A703" s="23">
        <v>355</v>
      </c>
      <c r="B703" s="363"/>
      <c r="C703" s="280">
        <v>4201</v>
      </c>
      <c r="D703" s="281" t="s">
        <v>241</v>
      </c>
      <c r="E703" s="282">
        <f aca="true" t="shared" si="161" ref="E703:E708">F703+G703+H703</f>
        <v>0</v>
      </c>
      <c r="F703" s="152"/>
      <c r="G703" s="153"/>
      <c r="H703" s="1420"/>
      <c r="I703" s="152"/>
      <c r="J703" s="153"/>
      <c r="K703" s="1420"/>
      <c r="L703" s="282">
        <f aca="true" t="shared" si="162" ref="L703:L708">I703+J703+K703</f>
        <v>0</v>
      </c>
      <c r="M703" s="12">
        <f t="shared" si="159"/>
      </c>
      <c r="N703" s="13"/>
    </row>
    <row r="704" spans="1:14" ht="15.75">
      <c r="A704" s="23">
        <v>375</v>
      </c>
      <c r="B704" s="363"/>
      <c r="C704" s="294">
        <v>4202</v>
      </c>
      <c r="D704" s="364" t="s">
        <v>242</v>
      </c>
      <c r="E704" s="296">
        <f t="shared" si="161"/>
        <v>0</v>
      </c>
      <c r="F704" s="158"/>
      <c r="G704" s="159"/>
      <c r="H704" s="1422"/>
      <c r="I704" s="158"/>
      <c r="J704" s="159"/>
      <c r="K704" s="1422"/>
      <c r="L704" s="296">
        <f t="shared" si="162"/>
        <v>0</v>
      </c>
      <c r="M704" s="12">
        <f t="shared" si="159"/>
      </c>
      <c r="N704" s="13"/>
    </row>
    <row r="705" spans="1:14" ht="15.75">
      <c r="A705" s="23">
        <v>380</v>
      </c>
      <c r="B705" s="363"/>
      <c r="C705" s="294">
        <v>4214</v>
      </c>
      <c r="D705" s="364" t="s">
        <v>243</v>
      </c>
      <c r="E705" s="296">
        <f t="shared" si="161"/>
        <v>0</v>
      </c>
      <c r="F705" s="158"/>
      <c r="G705" s="159"/>
      <c r="H705" s="1422"/>
      <c r="I705" s="158"/>
      <c r="J705" s="159"/>
      <c r="K705" s="1422"/>
      <c r="L705" s="296">
        <f t="shared" si="162"/>
        <v>0</v>
      </c>
      <c r="M705" s="12">
        <f t="shared" si="159"/>
      </c>
      <c r="N705" s="13"/>
    </row>
    <row r="706" spans="1:14" ht="15.75">
      <c r="A706" s="23">
        <v>385</v>
      </c>
      <c r="B706" s="363"/>
      <c r="C706" s="294">
        <v>4217</v>
      </c>
      <c r="D706" s="364" t="s">
        <v>244</v>
      </c>
      <c r="E706" s="296">
        <f t="shared" si="161"/>
        <v>0</v>
      </c>
      <c r="F706" s="158"/>
      <c r="G706" s="159"/>
      <c r="H706" s="1422"/>
      <c r="I706" s="158"/>
      <c r="J706" s="159"/>
      <c r="K706" s="1422"/>
      <c r="L706" s="296">
        <f t="shared" si="162"/>
        <v>0</v>
      </c>
      <c r="M706" s="12">
        <f t="shared" si="159"/>
      </c>
      <c r="N706" s="13"/>
    </row>
    <row r="707" spans="1:14" ht="31.5">
      <c r="A707" s="23">
        <v>390</v>
      </c>
      <c r="B707" s="363"/>
      <c r="C707" s="294">
        <v>4218</v>
      </c>
      <c r="D707" s="295" t="s">
        <v>245</v>
      </c>
      <c r="E707" s="296">
        <f t="shared" si="161"/>
        <v>0</v>
      </c>
      <c r="F707" s="158"/>
      <c r="G707" s="159"/>
      <c r="H707" s="1422"/>
      <c r="I707" s="158"/>
      <c r="J707" s="159"/>
      <c r="K707" s="1422"/>
      <c r="L707" s="296">
        <f t="shared" si="162"/>
        <v>0</v>
      </c>
      <c r="M707" s="12">
        <f t="shared" si="159"/>
      </c>
      <c r="N707" s="13"/>
    </row>
    <row r="708" spans="1:14" ht="15.75">
      <c r="A708" s="23">
        <v>390</v>
      </c>
      <c r="B708" s="363"/>
      <c r="C708" s="286">
        <v>4219</v>
      </c>
      <c r="D708" s="344" t="s">
        <v>246</v>
      </c>
      <c r="E708" s="288">
        <f t="shared" si="161"/>
        <v>0</v>
      </c>
      <c r="F708" s="173"/>
      <c r="G708" s="174"/>
      <c r="H708" s="1423"/>
      <c r="I708" s="173"/>
      <c r="J708" s="174"/>
      <c r="K708" s="1423"/>
      <c r="L708" s="288">
        <f t="shared" si="162"/>
        <v>0</v>
      </c>
      <c r="M708" s="12">
        <f t="shared" si="159"/>
      </c>
      <c r="N708" s="13"/>
    </row>
    <row r="709" spans="1:14" ht="15.75">
      <c r="A709" s="23">
        <v>395</v>
      </c>
      <c r="B709" s="273">
        <v>4300</v>
      </c>
      <c r="C709" s="1776" t="s">
        <v>1678</v>
      </c>
      <c r="D709" s="1777"/>
      <c r="E709" s="311">
        <f aca="true" t="shared" si="163" ref="E709:L709">SUM(E710:E712)</f>
        <v>0</v>
      </c>
      <c r="F709" s="275">
        <f t="shared" si="163"/>
        <v>0</v>
      </c>
      <c r="G709" s="276">
        <f t="shared" si="163"/>
        <v>0</v>
      </c>
      <c r="H709" s="277">
        <f>SUM(H710:H712)</f>
        <v>0</v>
      </c>
      <c r="I709" s="275">
        <f t="shared" si="163"/>
        <v>0</v>
      </c>
      <c r="J709" s="276">
        <f t="shared" si="163"/>
        <v>0</v>
      </c>
      <c r="K709" s="277">
        <f t="shared" si="163"/>
        <v>0</v>
      </c>
      <c r="L709" s="311">
        <f t="shared" si="163"/>
        <v>0</v>
      </c>
      <c r="M709" s="12">
        <f t="shared" si="159"/>
      </c>
      <c r="N709" s="13"/>
    </row>
    <row r="710" spans="1:14" ht="15.75">
      <c r="A710" s="18">
        <v>397</v>
      </c>
      <c r="B710" s="363"/>
      <c r="C710" s="280">
        <v>4301</v>
      </c>
      <c r="D710" s="312" t="s">
        <v>247</v>
      </c>
      <c r="E710" s="282">
        <f aca="true" t="shared" si="164" ref="E710:E715">F710+G710+H710</f>
        <v>0</v>
      </c>
      <c r="F710" s="152"/>
      <c r="G710" s="153"/>
      <c r="H710" s="1420"/>
      <c r="I710" s="152"/>
      <c r="J710" s="153"/>
      <c r="K710" s="1420"/>
      <c r="L710" s="282">
        <f aca="true" t="shared" si="165" ref="L710:L715">I710+J710+K710</f>
        <v>0</v>
      </c>
      <c r="M710" s="12">
        <f t="shared" si="159"/>
      </c>
      <c r="N710" s="13"/>
    </row>
    <row r="711" spans="1:14" ht="15.75">
      <c r="A711" s="14">
        <v>398</v>
      </c>
      <c r="B711" s="363"/>
      <c r="C711" s="294">
        <v>4302</v>
      </c>
      <c r="D711" s="364" t="s">
        <v>248</v>
      </c>
      <c r="E711" s="296">
        <f t="shared" si="164"/>
        <v>0</v>
      </c>
      <c r="F711" s="158"/>
      <c r="G711" s="159"/>
      <c r="H711" s="1422"/>
      <c r="I711" s="158"/>
      <c r="J711" s="159"/>
      <c r="K711" s="1422"/>
      <c r="L711" s="296">
        <f t="shared" si="165"/>
        <v>0</v>
      </c>
      <c r="M711" s="12">
        <f t="shared" si="159"/>
      </c>
      <c r="N711" s="13"/>
    </row>
    <row r="712" spans="1:14" ht="15.75">
      <c r="A712" s="14">
        <v>399</v>
      </c>
      <c r="B712" s="363"/>
      <c r="C712" s="286">
        <v>4309</v>
      </c>
      <c r="D712" s="302" t="s">
        <v>249</v>
      </c>
      <c r="E712" s="288">
        <f t="shared" si="164"/>
        <v>0</v>
      </c>
      <c r="F712" s="173"/>
      <c r="G712" s="174"/>
      <c r="H712" s="1423"/>
      <c r="I712" s="173"/>
      <c r="J712" s="174"/>
      <c r="K712" s="1423"/>
      <c r="L712" s="288">
        <f t="shared" si="165"/>
        <v>0</v>
      </c>
      <c r="M712" s="12">
        <f t="shared" si="159"/>
      </c>
      <c r="N712" s="13"/>
    </row>
    <row r="713" spans="1:14" ht="15.75">
      <c r="A713" s="14">
        <v>400</v>
      </c>
      <c r="B713" s="273">
        <v>4400</v>
      </c>
      <c r="C713" s="1776" t="s">
        <v>1675</v>
      </c>
      <c r="D713" s="1777"/>
      <c r="E713" s="311">
        <f t="shared" si="164"/>
        <v>0</v>
      </c>
      <c r="F713" s="1424"/>
      <c r="G713" s="1425"/>
      <c r="H713" s="1426"/>
      <c r="I713" s="1424"/>
      <c r="J713" s="1425"/>
      <c r="K713" s="1426"/>
      <c r="L713" s="311">
        <f t="shared" si="165"/>
        <v>0</v>
      </c>
      <c r="M713" s="12">
        <f t="shared" si="159"/>
      </c>
      <c r="N713" s="13"/>
    </row>
    <row r="714" spans="1:14" ht="15.75">
      <c r="A714" s="14">
        <v>401</v>
      </c>
      <c r="B714" s="273">
        <v>4500</v>
      </c>
      <c r="C714" s="1776" t="s">
        <v>1676</v>
      </c>
      <c r="D714" s="1777"/>
      <c r="E714" s="311">
        <f t="shared" si="164"/>
        <v>0</v>
      </c>
      <c r="F714" s="1424"/>
      <c r="G714" s="1425"/>
      <c r="H714" s="1426"/>
      <c r="I714" s="1424"/>
      <c r="J714" s="1425"/>
      <c r="K714" s="1426"/>
      <c r="L714" s="311">
        <f t="shared" si="165"/>
        <v>0</v>
      </c>
      <c r="M714" s="12">
        <f t="shared" si="159"/>
      </c>
      <c r="N714" s="13"/>
    </row>
    <row r="715" spans="1:14" ht="15.75">
      <c r="A715" s="14">
        <v>402</v>
      </c>
      <c r="B715" s="273">
        <v>4600</v>
      </c>
      <c r="C715" s="1782" t="s">
        <v>250</v>
      </c>
      <c r="D715" s="1783"/>
      <c r="E715" s="311">
        <f t="shared" si="164"/>
        <v>0</v>
      </c>
      <c r="F715" s="1424"/>
      <c r="G715" s="1425"/>
      <c r="H715" s="1426"/>
      <c r="I715" s="1424"/>
      <c r="J715" s="1425"/>
      <c r="K715" s="1426"/>
      <c r="L715" s="311">
        <f t="shared" si="165"/>
        <v>0</v>
      </c>
      <c r="M715" s="12">
        <f t="shared" si="159"/>
      </c>
      <c r="N715" s="13"/>
    </row>
    <row r="716" spans="1:14" ht="15.75">
      <c r="A716" s="40">
        <v>404</v>
      </c>
      <c r="B716" s="273">
        <v>4900</v>
      </c>
      <c r="C716" s="1776" t="s">
        <v>276</v>
      </c>
      <c r="D716" s="1777"/>
      <c r="E716" s="311">
        <f aca="true" t="shared" si="166" ref="E716:L716">+E717+E718</f>
        <v>0</v>
      </c>
      <c r="F716" s="275">
        <f t="shared" si="166"/>
        <v>0</v>
      </c>
      <c r="G716" s="276">
        <f t="shared" si="166"/>
        <v>0</v>
      </c>
      <c r="H716" s="277">
        <f>+H717+H718</f>
        <v>0</v>
      </c>
      <c r="I716" s="275">
        <f t="shared" si="166"/>
        <v>0</v>
      </c>
      <c r="J716" s="276">
        <f t="shared" si="166"/>
        <v>0</v>
      </c>
      <c r="K716" s="277">
        <f t="shared" si="166"/>
        <v>0</v>
      </c>
      <c r="L716" s="311">
        <f t="shared" si="166"/>
        <v>0</v>
      </c>
      <c r="M716" s="12">
        <f t="shared" si="159"/>
      </c>
      <c r="N716" s="13"/>
    </row>
    <row r="717" spans="1:14" ht="15.75">
      <c r="A717" s="40">
        <v>404</v>
      </c>
      <c r="B717" s="363"/>
      <c r="C717" s="280">
        <v>4901</v>
      </c>
      <c r="D717" s="365" t="s">
        <v>277</v>
      </c>
      <c r="E717" s="282">
        <f>F717+G717+H717</f>
        <v>0</v>
      </c>
      <c r="F717" s="152"/>
      <c r="G717" s="153"/>
      <c r="H717" s="1420"/>
      <c r="I717" s="152"/>
      <c r="J717" s="153"/>
      <c r="K717" s="1420"/>
      <c r="L717" s="282">
        <f>I717+J717+K717</f>
        <v>0</v>
      </c>
      <c r="M717" s="12">
        <f t="shared" si="159"/>
      </c>
      <c r="N717" s="13"/>
    </row>
    <row r="718" spans="1:14" ht="15.75">
      <c r="A718" s="22">
        <v>440</v>
      </c>
      <c r="B718" s="363"/>
      <c r="C718" s="286">
        <v>4902</v>
      </c>
      <c r="D718" s="302" t="s">
        <v>278</v>
      </c>
      <c r="E718" s="288">
        <f>F718+G718+H718</f>
        <v>0</v>
      </c>
      <c r="F718" s="173"/>
      <c r="G718" s="174"/>
      <c r="H718" s="1423"/>
      <c r="I718" s="173"/>
      <c r="J718" s="174"/>
      <c r="K718" s="1423"/>
      <c r="L718" s="288">
        <f>I718+J718+K718</f>
        <v>0</v>
      </c>
      <c r="M718" s="12">
        <f t="shared" si="159"/>
      </c>
      <c r="N718" s="13"/>
    </row>
    <row r="719" spans="1:14" ht="15.75">
      <c r="A719" s="22">
        <v>450</v>
      </c>
      <c r="B719" s="366">
        <v>5100</v>
      </c>
      <c r="C719" s="1774" t="s">
        <v>251</v>
      </c>
      <c r="D719" s="1775"/>
      <c r="E719" s="311">
        <f>F719+G719+H719</f>
        <v>0</v>
      </c>
      <c r="F719" s="1424"/>
      <c r="G719" s="1425"/>
      <c r="H719" s="1426"/>
      <c r="I719" s="1424"/>
      <c r="J719" s="1425"/>
      <c r="K719" s="1426"/>
      <c r="L719" s="311">
        <f>I719+J719+K719</f>
        <v>0</v>
      </c>
      <c r="M719" s="12">
        <f t="shared" si="159"/>
      </c>
      <c r="N719" s="13"/>
    </row>
    <row r="720" spans="1:14" ht="15.75">
      <c r="A720" s="22">
        <v>495</v>
      </c>
      <c r="B720" s="366">
        <v>5200</v>
      </c>
      <c r="C720" s="1774" t="s">
        <v>252</v>
      </c>
      <c r="D720" s="1775"/>
      <c r="E720" s="311">
        <f aca="true" t="shared" si="167" ref="E720:L720">SUM(E721:E727)</f>
        <v>0</v>
      </c>
      <c r="F720" s="275">
        <f t="shared" si="167"/>
        <v>0</v>
      </c>
      <c r="G720" s="276">
        <f t="shared" si="167"/>
        <v>0</v>
      </c>
      <c r="H720" s="277">
        <f>SUM(H721:H727)</f>
        <v>0</v>
      </c>
      <c r="I720" s="275">
        <f t="shared" si="167"/>
        <v>0</v>
      </c>
      <c r="J720" s="276">
        <f t="shared" si="167"/>
        <v>0</v>
      </c>
      <c r="K720" s="277">
        <f t="shared" si="167"/>
        <v>0</v>
      </c>
      <c r="L720" s="311">
        <f t="shared" si="167"/>
        <v>0</v>
      </c>
      <c r="M720" s="12">
        <f t="shared" si="159"/>
      </c>
      <c r="N720" s="13"/>
    </row>
    <row r="721" spans="1:14" ht="15.75">
      <c r="A721" s="23">
        <v>500</v>
      </c>
      <c r="B721" s="367"/>
      <c r="C721" s="368">
        <v>5201</v>
      </c>
      <c r="D721" s="369" t="s">
        <v>253</v>
      </c>
      <c r="E721" s="282">
        <f aca="true" t="shared" si="168" ref="E721:E727">F721+G721+H721</f>
        <v>0</v>
      </c>
      <c r="F721" s="152"/>
      <c r="G721" s="153"/>
      <c r="H721" s="1420"/>
      <c r="I721" s="152"/>
      <c r="J721" s="153"/>
      <c r="K721" s="1420"/>
      <c r="L721" s="282">
        <f aca="true" t="shared" si="169" ref="L721:L727">I721+J721+K721</f>
        <v>0</v>
      </c>
      <c r="M721" s="12">
        <f t="shared" si="159"/>
      </c>
      <c r="N721" s="13"/>
    </row>
    <row r="722" spans="1:14" ht="15.75">
      <c r="A722" s="23">
        <v>505</v>
      </c>
      <c r="B722" s="367"/>
      <c r="C722" s="370">
        <v>5202</v>
      </c>
      <c r="D722" s="371" t="s">
        <v>254</v>
      </c>
      <c r="E722" s="296">
        <f t="shared" si="168"/>
        <v>0</v>
      </c>
      <c r="F722" s="158"/>
      <c r="G722" s="159"/>
      <c r="H722" s="1422"/>
      <c r="I722" s="158"/>
      <c r="J722" s="159"/>
      <c r="K722" s="1422"/>
      <c r="L722" s="296">
        <f t="shared" si="169"/>
        <v>0</v>
      </c>
      <c r="M722" s="12">
        <f t="shared" si="159"/>
      </c>
      <c r="N722" s="13"/>
    </row>
    <row r="723" spans="1:14" ht="15.75">
      <c r="A723" s="23">
        <v>510</v>
      </c>
      <c r="B723" s="367"/>
      <c r="C723" s="370">
        <v>5203</v>
      </c>
      <c r="D723" s="371" t="s">
        <v>627</v>
      </c>
      <c r="E723" s="296">
        <f t="shared" si="168"/>
        <v>0</v>
      </c>
      <c r="F723" s="158"/>
      <c r="G723" s="159"/>
      <c r="H723" s="1422"/>
      <c r="I723" s="158"/>
      <c r="J723" s="159"/>
      <c r="K723" s="1422"/>
      <c r="L723" s="296">
        <f t="shared" si="169"/>
        <v>0</v>
      </c>
      <c r="M723" s="12">
        <f t="shared" si="159"/>
      </c>
      <c r="N723" s="13"/>
    </row>
    <row r="724" spans="1:14" ht="15.75">
      <c r="A724" s="23">
        <v>515</v>
      </c>
      <c r="B724" s="367"/>
      <c r="C724" s="370">
        <v>5204</v>
      </c>
      <c r="D724" s="371" t="s">
        <v>628</v>
      </c>
      <c r="E724" s="296">
        <f t="shared" si="168"/>
        <v>0</v>
      </c>
      <c r="F724" s="158"/>
      <c r="G724" s="159"/>
      <c r="H724" s="1422"/>
      <c r="I724" s="158"/>
      <c r="J724" s="159"/>
      <c r="K724" s="1422"/>
      <c r="L724" s="296">
        <f t="shared" si="169"/>
        <v>0</v>
      </c>
      <c r="M724" s="12">
        <f t="shared" si="159"/>
      </c>
      <c r="N724" s="13"/>
    </row>
    <row r="725" spans="1:14" ht="15.75">
      <c r="A725" s="23">
        <v>520</v>
      </c>
      <c r="B725" s="367"/>
      <c r="C725" s="370">
        <v>5205</v>
      </c>
      <c r="D725" s="371" t="s">
        <v>629</v>
      </c>
      <c r="E725" s="296">
        <f t="shared" si="168"/>
        <v>0</v>
      </c>
      <c r="F725" s="158"/>
      <c r="G725" s="159"/>
      <c r="H725" s="1422"/>
      <c r="I725" s="158"/>
      <c r="J725" s="159"/>
      <c r="K725" s="1422"/>
      <c r="L725" s="296">
        <f t="shared" si="169"/>
        <v>0</v>
      </c>
      <c r="M725" s="12">
        <f t="shared" si="159"/>
      </c>
      <c r="N725" s="13"/>
    </row>
    <row r="726" spans="1:14" ht="15.75">
      <c r="A726" s="23">
        <v>525</v>
      </c>
      <c r="B726" s="367"/>
      <c r="C726" s="370">
        <v>5206</v>
      </c>
      <c r="D726" s="371" t="s">
        <v>630</v>
      </c>
      <c r="E726" s="296">
        <f t="shared" si="168"/>
        <v>0</v>
      </c>
      <c r="F726" s="158"/>
      <c r="G726" s="159"/>
      <c r="H726" s="1422"/>
      <c r="I726" s="158"/>
      <c r="J726" s="159"/>
      <c r="K726" s="1422"/>
      <c r="L726" s="296">
        <f t="shared" si="169"/>
        <v>0</v>
      </c>
      <c r="M726" s="12">
        <f t="shared" si="159"/>
      </c>
      <c r="N726" s="13"/>
    </row>
    <row r="727" spans="1:14" ht="15.75">
      <c r="A727" s="22">
        <v>635</v>
      </c>
      <c r="B727" s="367"/>
      <c r="C727" s="372">
        <v>5219</v>
      </c>
      <c r="D727" s="373" t="s">
        <v>631</v>
      </c>
      <c r="E727" s="288">
        <f t="shared" si="168"/>
        <v>0</v>
      </c>
      <c r="F727" s="173"/>
      <c r="G727" s="174"/>
      <c r="H727" s="1423"/>
      <c r="I727" s="173"/>
      <c r="J727" s="174"/>
      <c r="K727" s="1423"/>
      <c r="L727" s="288">
        <f t="shared" si="169"/>
        <v>0</v>
      </c>
      <c r="M727" s="12">
        <f t="shared" si="159"/>
      </c>
      <c r="N727" s="13"/>
    </row>
    <row r="728" spans="1:14" ht="15.75">
      <c r="A728" s="23">
        <v>640</v>
      </c>
      <c r="B728" s="366">
        <v>5300</v>
      </c>
      <c r="C728" s="1774" t="s">
        <v>632</v>
      </c>
      <c r="D728" s="1775"/>
      <c r="E728" s="311">
        <f aca="true" t="shared" si="170" ref="E728:L728">SUM(E729:E730)</f>
        <v>0</v>
      </c>
      <c r="F728" s="275">
        <f t="shared" si="170"/>
        <v>0</v>
      </c>
      <c r="G728" s="276">
        <f t="shared" si="170"/>
        <v>0</v>
      </c>
      <c r="H728" s="277">
        <f>SUM(H729:H730)</f>
        <v>0</v>
      </c>
      <c r="I728" s="275">
        <f t="shared" si="170"/>
        <v>0</v>
      </c>
      <c r="J728" s="276">
        <f t="shared" si="170"/>
        <v>0</v>
      </c>
      <c r="K728" s="277">
        <f t="shared" si="170"/>
        <v>0</v>
      </c>
      <c r="L728" s="311">
        <f t="shared" si="170"/>
        <v>0</v>
      </c>
      <c r="M728" s="12">
        <f t="shared" si="159"/>
      </c>
      <c r="N728" s="13"/>
    </row>
    <row r="729" spans="1:14" ht="15.75">
      <c r="A729" s="23">
        <v>645</v>
      </c>
      <c r="B729" s="367"/>
      <c r="C729" s="368">
        <v>5301</v>
      </c>
      <c r="D729" s="369" t="s">
        <v>310</v>
      </c>
      <c r="E729" s="282">
        <f>F729+G729+H729</f>
        <v>0</v>
      </c>
      <c r="F729" s="152"/>
      <c r="G729" s="153"/>
      <c r="H729" s="1420"/>
      <c r="I729" s="152"/>
      <c r="J729" s="153"/>
      <c r="K729" s="1420"/>
      <c r="L729" s="282">
        <f>I729+J729+K729</f>
        <v>0</v>
      </c>
      <c r="M729" s="12">
        <f t="shared" si="159"/>
      </c>
      <c r="N729" s="13"/>
    </row>
    <row r="730" spans="1:14" ht="15.75">
      <c r="A730" s="23">
        <v>650</v>
      </c>
      <c r="B730" s="367"/>
      <c r="C730" s="372">
        <v>5309</v>
      </c>
      <c r="D730" s="373" t="s">
        <v>633</v>
      </c>
      <c r="E730" s="288">
        <f>F730+G730+H730</f>
        <v>0</v>
      </c>
      <c r="F730" s="173"/>
      <c r="G730" s="174"/>
      <c r="H730" s="1423"/>
      <c r="I730" s="173"/>
      <c r="J730" s="174"/>
      <c r="K730" s="1423"/>
      <c r="L730" s="288">
        <f>I730+J730+K730</f>
        <v>0</v>
      </c>
      <c r="M730" s="12">
        <f t="shared" si="159"/>
      </c>
      <c r="N730" s="13"/>
    </row>
    <row r="731" spans="1:14" ht="15.75">
      <c r="A731" s="22">
        <v>655</v>
      </c>
      <c r="B731" s="366">
        <v>5400</v>
      </c>
      <c r="C731" s="1774" t="s">
        <v>694</v>
      </c>
      <c r="D731" s="1775"/>
      <c r="E731" s="311">
        <f>F731+G731+H731</f>
        <v>0</v>
      </c>
      <c r="F731" s="1424"/>
      <c r="G731" s="1425"/>
      <c r="H731" s="1426"/>
      <c r="I731" s="1424"/>
      <c r="J731" s="1425"/>
      <c r="K731" s="1426"/>
      <c r="L731" s="311">
        <f>I731+J731+K731</f>
        <v>0</v>
      </c>
      <c r="M731" s="12">
        <f t="shared" si="159"/>
      </c>
      <c r="N731" s="13"/>
    </row>
    <row r="732" spans="1:14" ht="15.75">
      <c r="A732" s="22">
        <v>665</v>
      </c>
      <c r="B732" s="273">
        <v>5500</v>
      </c>
      <c r="C732" s="1776" t="s">
        <v>695</v>
      </c>
      <c r="D732" s="1777"/>
      <c r="E732" s="311">
        <f aca="true" t="shared" si="171" ref="E732:L732">SUM(E733:E736)</f>
        <v>0</v>
      </c>
      <c r="F732" s="275">
        <f t="shared" si="171"/>
        <v>0</v>
      </c>
      <c r="G732" s="276">
        <f t="shared" si="171"/>
        <v>0</v>
      </c>
      <c r="H732" s="277">
        <f>SUM(H733:H736)</f>
        <v>0</v>
      </c>
      <c r="I732" s="275">
        <f t="shared" si="171"/>
        <v>0</v>
      </c>
      <c r="J732" s="276">
        <f t="shared" si="171"/>
        <v>0</v>
      </c>
      <c r="K732" s="277">
        <f t="shared" si="171"/>
        <v>0</v>
      </c>
      <c r="L732" s="311">
        <f t="shared" si="171"/>
        <v>0</v>
      </c>
      <c r="M732" s="12">
        <f t="shared" si="159"/>
      </c>
      <c r="N732" s="13"/>
    </row>
    <row r="733" spans="1:14" ht="15.75">
      <c r="A733" s="22">
        <v>675</v>
      </c>
      <c r="B733" s="363"/>
      <c r="C733" s="280">
        <v>5501</v>
      </c>
      <c r="D733" s="312" t="s">
        <v>696</v>
      </c>
      <c r="E733" s="282">
        <f>F733+G733+H733</f>
        <v>0</v>
      </c>
      <c r="F733" s="152"/>
      <c r="G733" s="153"/>
      <c r="H733" s="1420"/>
      <c r="I733" s="152"/>
      <c r="J733" s="153"/>
      <c r="K733" s="1420"/>
      <c r="L733" s="282">
        <f>I733+J733+K733</f>
        <v>0</v>
      </c>
      <c r="M733" s="12">
        <f t="shared" si="159"/>
      </c>
      <c r="N733" s="13"/>
    </row>
    <row r="734" spans="1:14" ht="15.75">
      <c r="A734" s="22">
        <v>685</v>
      </c>
      <c r="B734" s="363"/>
      <c r="C734" s="294">
        <v>5502</v>
      </c>
      <c r="D734" s="295" t="s">
        <v>697</v>
      </c>
      <c r="E734" s="296">
        <f>F734+G734+H734</f>
        <v>0</v>
      </c>
      <c r="F734" s="158"/>
      <c r="G734" s="159"/>
      <c r="H734" s="1422"/>
      <c r="I734" s="158"/>
      <c r="J734" s="159"/>
      <c r="K734" s="1422"/>
      <c r="L734" s="296">
        <f>I734+J734+K734</f>
        <v>0</v>
      </c>
      <c r="M734" s="12">
        <f t="shared" si="159"/>
      </c>
      <c r="N734" s="13"/>
    </row>
    <row r="735" spans="1:14" ht="15.75">
      <c r="A735" s="23">
        <v>690</v>
      </c>
      <c r="B735" s="363"/>
      <c r="C735" s="294">
        <v>5503</v>
      </c>
      <c r="D735" s="364" t="s">
        <v>698</v>
      </c>
      <c r="E735" s="296">
        <f>F735+G735+H735</f>
        <v>0</v>
      </c>
      <c r="F735" s="158"/>
      <c r="G735" s="159"/>
      <c r="H735" s="1422"/>
      <c r="I735" s="158"/>
      <c r="J735" s="159"/>
      <c r="K735" s="1422"/>
      <c r="L735" s="296">
        <f>I735+J735+K735</f>
        <v>0</v>
      </c>
      <c r="M735" s="12">
        <f t="shared" si="159"/>
      </c>
      <c r="N735" s="13"/>
    </row>
    <row r="736" spans="1:14" ht="15.75">
      <c r="A736" s="23">
        <v>695</v>
      </c>
      <c r="B736" s="363"/>
      <c r="C736" s="286">
        <v>5504</v>
      </c>
      <c r="D736" s="340" t="s">
        <v>699</v>
      </c>
      <c r="E736" s="288">
        <f>F736+G736+H736</f>
        <v>0</v>
      </c>
      <c r="F736" s="173"/>
      <c r="G736" s="174"/>
      <c r="H736" s="1423"/>
      <c r="I736" s="173"/>
      <c r="J736" s="174"/>
      <c r="K736" s="1423"/>
      <c r="L736" s="288">
        <f>I736+J736+K736</f>
        <v>0</v>
      </c>
      <c r="M736" s="12">
        <f t="shared" si="159"/>
      </c>
      <c r="N736" s="13"/>
    </row>
    <row r="737" spans="1:14" ht="15.75">
      <c r="A737" s="22">
        <v>700</v>
      </c>
      <c r="B737" s="366">
        <v>5700</v>
      </c>
      <c r="C737" s="1778" t="s">
        <v>925</v>
      </c>
      <c r="D737" s="1779"/>
      <c r="E737" s="311">
        <f aca="true" t="shared" si="172" ref="E737:L737">SUM(E738:E740)</f>
        <v>0</v>
      </c>
      <c r="F737" s="275">
        <f t="shared" si="172"/>
        <v>0</v>
      </c>
      <c r="G737" s="276">
        <f t="shared" si="172"/>
        <v>0</v>
      </c>
      <c r="H737" s="277">
        <f>SUM(H738:H740)</f>
        <v>0</v>
      </c>
      <c r="I737" s="275">
        <f t="shared" si="172"/>
        <v>0</v>
      </c>
      <c r="J737" s="276">
        <f t="shared" si="172"/>
        <v>0</v>
      </c>
      <c r="K737" s="277">
        <f t="shared" si="172"/>
        <v>0</v>
      </c>
      <c r="L737" s="311">
        <f t="shared" si="172"/>
        <v>0</v>
      </c>
      <c r="M737" s="12">
        <f t="shared" si="159"/>
      </c>
      <c r="N737" s="13"/>
    </row>
    <row r="738" spans="1:14" ht="15.75">
      <c r="A738" s="22">
        <v>710</v>
      </c>
      <c r="B738" s="367"/>
      <c r="C738" s="368">
        <v>5701</v>
      </c>
      <c r="D738" s="369" t="s">
        <v>700</v>
      </c>
      <c r="E738" s="282">
        <f>F738+G738+H738</f>
        <v>0</v>
      </c>
      <c r="F738" s="1474">
        <v>0</v>
      </c>
      <c r="G738" s="1474">
        <v>0</v>
      </c>
      <c r="H738" s="1474">
        <v>0</v>
      </c>
      <c r="I738" s="1474">
        <v>0</v>
      </c>
      <c r="J738" s="1474">
        <v>0</v>
      </c>
      <c r="K738" s="1474">
        <v>0</v>
      </c>
      <c r="L738" s="282">
        <f>I738+J738+K738</f>
        <v>0</v>
      </c>
      <c r="M738" s="12">
        <f t="shared" si="159"/>
      </c>
      <c r="N738" s="13"/>
    </row>
    <row r="739" spans="1:14" ht="15.75">
      <c r="A739" s="23">
        <v>715</v>
      </c>
      <c r="B739" s="367"/>
      <c r="C739" s="374">
        <v>5702</v>
      </c>
      <c r="D739" s="375" t="s">
        <v>701</v>
      </c>
      <c r="E739" s="315">
        <f>F739+G739+H739</f>
        <v>0</v>
      </c>
      <c r="F739" s="1474">
        <v>0</v>
      </c>
      <c r="G739" s="1474">
        <v>0</v>
      </c>
      <c r="H739" s="1474">
        <v>0</v>
      </c>
      <c r="I739" s="1474">
        <v>0</v>
      </c>
      <c r="J739" s="1474">
        <v>0</v>
      </c>
      <c r="K739" s="1474">
        <v>0</v>
      </c>
      <c r="L739" s="315">
        <f>I739+J739+K739</f>
        <v>0</v>
      </c>
      <c r="M739" s="12">
        <f t="shared" si="159"/>
      </c>
      <c r="N739" s="13"/>
    </row>
    <row r="740" spans="1:14" ht="15.75">
      <c r="A740" s="23">
        <v>720</v>
      </c>
      <c r="B740" s="293"/>
      <c r="C740" s="376">
        <v>4071</v>
      </c>
      <c r="D740" s="377" t="s">
        <v>702</v>
      </c>
      <c r="E740" s="378">
        <f>F740+G740+H740</f>
        <v>0</v>
      </c>
      <c r="F740" s="1474">
        <v>0</v>
      </c>
      <c r="G740" s="1474">
        <v>0</v>
      </c>
      <c r="H740" s="1474">
        <v>0</v>
      </c>
      <c r="I740" s="1474">
        <v>0</v>
      </c>
      <c r="J740" s="1474">
        <v>0</v>
      </c>
      <c r="K740" s="1474">
        <v>0</v>
      </c>
      <c r="L740" s="378">
        <f>I740+J740+K740</f>
        <v>0</v>
      </c>
      <c r="M740" s="12">
        <f t="shared" si="159"/>
      </c>
      <c r="N740" s="13"/>
    </row>
    <row r="741" spans="1:14" ht="15.75">
      <c r="A741" s="23">
        <v>725</v>
      </c>
      <c r="B741" s="584"/>
      <c r="C741" s="1780" t="s">
        <v>703</v>
      </c>
      <c r="D741" s="1781"/>
      <c r="E741" s="1440"/>
      <c r="F741" s="1440"/>
      <c r="G741" s="1440"/>
      <c r="H741" s="1440"/>
      <c r="I741" s="1440"/>
      <c r="J741" s="1440"/>
      <c r="K741" s="1440"/>
      <c r="L741" s="1441"/>
      <c r="M741" s="12">
        <f t="shared" si="159"/>
      </c>
      <c r="N741" s="13"/>
    </row>
    <row r="742" spans="1:14" ht="15.75">
      <c r="A742" s="23">
        <v>730</v>
      </c>
      <c r="B742" s="382">
        <v>98</v>
      </c>
      <c r="C742" s="1780" t="s">
        <v>703</v>
      </c>
      <c r="D742" s="1781"/>
      <c r="E742" s="383">
        <f>F742+G742+H742</f>
        <v>0</v>
      </c>
      <c r="F742" s="1431"/>
      <c r="G742" s="1432"/>
      <c r="H742" s="1433"/>
      <c r="I742" s="1463">
        <v>0</v>
      </c>
      <c r="J742" s="1464">
        <v>0</v>
      </c>
      <c r="K742" s="1465">
        <v>0</v>
      </c>
      <c r="L742" s="383">
        <f>I742+J742+K742</f>
        <v>0</v>
      </c>
      <c r="M742" s="12">
        <f t="shared" si="159"/>
      </c>
      <c r="N742" s="13"/>
    </row>
    <row r="743" spans="1:14" ht="15.75">
      <c r="A743" s="23">
        <v>735</v>
      </c>
      <c r="B743" s="1435"/>
      <c r="C743" s="1436"/>
      <c r="D743" s="1437"/>
      <c r="E743" s="270"/>
      <c r="F743" s="270"/>
      <c r="G743" s="270"/>
      <c r="H743" s="270"/>
      <c r="I743" s="270"/>
      <c r="J743" s="270"/>
      <c r="K743" s="270"/>
      <c r="L743" s="271"/>
      <c r="M743" s="12">
        <f t="shared" si="159"/>
      </c>
      <c r="N743" s="13"/>
    </row>
    <row r="744" spans="1:14" ht="15.75">
      <c r="A744" s="23">
        <v>740</v>
      </c>
      <c r="B744" s="1438"/>
      <c r="C744" s="111"/>
      <c r="D744" s="1439"/>
      <c r="E744" s="219"/>
      <c r="F744" s="219"/>
      <c r="G744" s="219"/>
      <c r="H744" s="219"/>
      <c r="I744" s="219"/>
      <c r="J744" s="219"/>
      <c r="K744" s="219"/>
      <c r="L744" s="390"/>
      <c r="M744" s="12">
        <f t="shared" si="159"/>
      </c>
      <c r="N744" s="13"/>
    </row>
    <row r="745" spans="1:14" ht="15.75">
      <c r="A745" s="23">
        <v>745</v>
      </c>
      <c r="B745" s="1438"/>
      <c r="C745" s="111"/>
      <c r="D745" s="1439"/>
      <c r="E745" s="219"/>
      <c r="F745" s="219"/>
      <c r="G745" s="219"/>
      <c r="H745" s="219"/>
      <c r="I745" s="219"/>
      <c r="J745" s="219"/>
      <c r="K745" s="219"/>
      <c r="L745" s="390"/>
      <c r="M745" s="12">
        <f t="shared" si="159"/>
      </c>
      <c r="N745" s="13"/>
    </row>
    <row r="746" spans="1:14" ht="16.5" thickBot="1">
      <c r="A746" s="22">
        <v>750</v>
      </c>
      <c r="B746" s="1466"/>
      <c r="C746" s="394" t="s">
        <v>750</v>
      </c>
      <c r="D746" s="1434">
        <f>+B746</f>
        <v>0</v>
      </c>
      <c r="E746" s="396">
        <f aca="true" t="shared" si="173" ref="E746:L746">SUM(E630,E633,E639,E647,E648,E666,E670,E676,E679,E680,E681,E682,E683,E692,E699,E700,E701,E702,E709,E713,E714,E715,E716,E719,E720,E728,E731,E732,E737)+E742</f>
        <v>0</v>
      </c>
      <c r="F746" s="397">
        <f t="shared" si="173"/>
        <v>0</v>
      </c>
      <c r="G746" s="398">
        <f t="shared" si="173"/>
        <v>0</v>
      </c>
      <c r="H746" s="399">
        <f>SUM(H630,H633,H639,H647,H648,H666,H670,H676,H679,H680,H681,H682,H683,H692,H699,H700,H701,H702,H709,H713,H714,H715,H716,H719,H720,H728,H731,H732,H737)+H742</f>
        <v>0</v>
      </c>
      <c r="I746" s="397">
        <f t="shared" si="173"/>
        <v>0</v>
      </c>
      <c r="J746" s="398">
        <f t="shared" si="173"/>
        <v>3642</v>
      </c>
      <c r="K746" s="399">
        <f t="shared" si="173"/>
        <v>0</v>
      </c>
      <c r="L746" s="396">
        <f t="shared" si="173"/>
        <v>3642</v>
      </c>
      <c r="M746" s="12">
        <f>(IF($E746&lt;&gt;0,$M$2,IF($L746&lt;&gt;0,$M$2,"")))</f>
        <v>1</v>
      </c>
      <c r="N746" s="73" t="str">
        <f>LEFT(C627,1)</f>
        <v>3</v>
      </c>
    </row>
    <row r="747" spans="1:13" ht="16.5" thickTop="1">
      <c r="A747" s="23">
        <v>755</v>
      </c>
      <c r="B747" s="79" t="s">
        <v>120</v>
      </c>
      <c r="C747" s="1"/>
      <c r="L747" s="6"/>
      <c r="M747" s="7">
        <f>(IF($E746&lt;&gt;0,$M$2,IF($L746&lt;&gt;0,$M$2,"")))</f>
        <v>1</v>
      </c>
    </row>
    <row r="748" spans="1:13" ht="15.75">
      <c r="A748" s="23">
        <v>760</v>
      </c>
      <c r="B748" s="1369"/>
      <c r="C748" s="1369"/>
      <c r="D748" s="1370"/>
      <c r="E748" s="1369"/>
      <c r="F748" s="1369"/>
      <c r="G748" s="1369"/>
      <c r="H748" s="1369"/>
      <c r="I748" s="1369"/>
      <c r="J748" s="1369"/>
      <c r="K748" s="1369"/>
      <c r="L748" s="1371"/>
      <c r="M748" s="7">
        <f>(IF($E746&lt;&gt;0,$M$2,IF($L746&lt;&gt;0,$M$2,"")))</f>
        <v>1</v>
      </c>
    </row>
    <row r="749" spans="1:14" ht="18.75">
      <c r="A749" s="22">
        <v>765</v>
      </c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77"/>
      <c r="M749" s="74">
        <f>(IF(E744&lt;&gt;0,$G$2,IF(L744&lt;&gt;0,$G$2,"")))</f>
      </c>
      <c r="N749" s="65"/>
    </row>
    <row r="750" spans="1:14" ht="18.75">
      <c r="A750" s="22">
        <v>775</v>
      </c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77"/>
      <c r="M750" s="74">
        <f>(IF(E745&lt;&gt;0,$G$2,IF(L745&lt;&gt;0,$G$2,"")))</f>
      </c>
      <c r="N750" s="65"/>
    </row>
    <row r="751" ht="15.75">
      <c r="A751" s="23">
        <v>780</v>
      </c>
    </row>
    <row r="752" ht="15.75">
      <c r="A752" s="23">
        <v>785</v>
      </c>
    </row>
    <row r="753" ht="15.75">
      <c r="A753" s="23">
        <v>790</v>
      </c>
    </row>
    <row r="754" ht="15.75">
      <c r="A754" s="23">
        <v>795</v>
      </c>
    </row>
    <row r="755" ht="15.75">
      <c r="A755" s="22">
        <v>805</v>
      </c>
    </row>
    <row r="756" ht="15.75">
      <c r="A756" s="23">
        <v>810</v>
      </c>
    </row>
    <row r="757" ht="15.75">
      <c r="A757" s="23">
        <v>815</v>
      </c>
    </row>
    <row r="758" ht="15.75">
      <c r="A758" s="28">
        <v>525</v>
      </c>
    </row>
    <row r="759" ht="15.75">
      <c r="A759" s="22">
        <v>820</v>
      </c>
    </row>
    <row r="760" ht="15.75">
      <c r="A760" s="23">
        <v>821</v>
      </c>
    </row>
    <row r="761" ht="15.75">
      <c r="A761" s="23">
        <v>822</v>
      </c>
    </row>
    <row r="762" ht="15.75">
      <c r="A762" s="23">
        <v>823</v>
      </c>
    </row>
    <row r="763" ht="15.75">
      <c r="A763" s="23">
        <v>825</v>
      </c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3"/>
    </row>
    <row r="771" ht="15.75">
      <c r="A771" s="23"/>
    </row>
    <row r="772" ht="15.75">
      <c r="A772" s="23"/>
    </row>
    <row r="773" ht="15.75">
      <c r="A773" s="23"/>
    </row>
    <row r="774" ht="15.75">
      <c r="A774" s="23"/>
    </row>
    <row r="775" ht="15.75">
      <c r="A775" s="23"/>
    </row>
    <row r="776" ht="15.75">
      <c r="A776" s="23"/>
    </row>
    <row r="777" ht="15.75">
      <c r="A777" s="23"/>
    </row>
    <row r="778" ht="15.75">
      <c r="A778" s="25"/>
    </row>
    <row r="779" ht="15.75">
      <c r="A779" s="25">
        <v>905</v>
      </c>
    </row>
    <row r="780" ht="15.75">
      <c r="A780" s="25">
        <v>906</v>
      </c>
    </row>
    <row r="781" ht="15.75">
      <c r="A781" s="25">
        <v>907</v>
      </c>
    </row>
  </sheetData>
  <sheetProtection password="81B0" sheet="1" objects="1" scenarios="1"/>
  <mergeCells count="141">
    <mergeCell ref="E444:H444"/>
    <mergeCell ref="E460:H460"/>
    <mergeCell ref="E19:H19"/>
    <mergeCell ref="I19:L19"/>
    <mergeCell ref="E184:H184"/>
    <mergeCell ref="I184:L184"/>
    <mergeCell ref="E359:H359"/>
    <mergeCell ref="C39:D39"/>
    <mergeCell ref="B7:D7"/>
    <mergeCell ref="B9:D9"/>
    <mergeCell ref="B12:D12"/>
    <mergeCell ref="C22:D22"/>
    <mergeCell ref="C28:D28"/>
    <mergeCell ref="C33:D33"/>
    <mergeCell ref="C191:D191"/>
    <mergeCell ref="C197:D197"/>
    <mergeCell ref="C188:D188"/>
    <mergeCell ref="B177:D177"/>
    <mergeCell ref="B180:D180"/>
    <mergeCell ref="B175:D175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C593:D593"/>
    <mergeCell ref="C543:D543"/>
    <mergeCell ref="C546:D546"/>
    <mergeCell ref="C568:D568"/>
    <mergeCell ref="C588:D588"/>
    <mergeCell ref="C533:D533"/>
    <mergeCell ref="C499:D499"/>
    <mergeCell ref="C505:D505"/>
    <mergeCell ref="C537:D537"/>
    <mergeCell ref="C538:D538"/>
    <mergeCell ref="C518:D518"/>
    <mergeCell ref="C523:D523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C514:D514"/>
    <mergeCell ref="B606:C606"/>
    <mergeCell ref="G606:J606"/>
    <mergeCell ref="B607:C607"/>
    <mergeCell ref="H607:J607"/>
    <mergeCell ref="I9:J9"/>
    <mergeCell ref="I10:J12"/>
    <mergeCell ref="C407:D407"/>
    <mergeCell ref="G602:J602"/>
    <mergeCell ref="G603:J603"/>
    <mergeCell ref="G605:J605"/>
    <mergeCell ref="B614:D614"/>
    <mergeCell ref="B616:D616"/>
    <mergeCell ref="B619:D619"/>
    <mergeCell ref="E623:H623"/>
    <mergeCell ref="I623:L623"/>
    <mergeCell ref="C630:D630"/>
    <mergeCell ref="C633:D633"/>
    <mergeCell ref="C639:D639"/>
    <mergeCell ref="C647:D647"/>
    <mergeCell ref="C648:D648"/>
    <mergeCell ref="C666:D666"/>
    <mergeCell ref="C670:D670"/>
    <mergeCell ref="C676:D676"/>
    <mergeCell ref="C679:D679"/>
    <mergeCell ref="C680:D680"/>
    <mergeCell ref="C681:D681"/>
    <mergeCell ref="C682:D682"/>
    <mergeCell ref="C683:D683"/>
    <mergeCell ref="C728:D728"/>
    <mergeCell ref="C699:D699"/>
    <mergeCell ref="C700:D700"/>
    <mergeCell ref="C701:D701"/>
    <mergeCell ref="C702:D702"/>
    <mergeCell ref="C709:D709"/>
    <mergeCell ref="C713:D713"/>
    <mergeCell ref="C731:D731"/>
    <mergeCell ref="C732:D732"/>
    <mergeCell ref="C737:D737"/>
    <mergeCell ref="C741:D741"/>
    <mergeCell ref="C742:D742"/>
    <mergeCell ref="C714:D714"/>
    <mergeCell ref="C715:D715"/>
    <mergeCell ref="C716:D716"/>
    <mergeCell ref="C719:D719"/>
    <mergeCell ref="C720:D720"/>
  </mergeCells>
  <conditionalFormatting sqref="D449">
    <cfRule type="cellIs" priority="106" dxfId="136" operator="notEqual" stopIfTrue="1">
      <formula>0</formula>
    </cfRule>
  </conditionalFormatting>
  <conditionalFormatting sqref="D600">
    <cfRule type="cellIs" priority="105" dxfId="136" operator="notEqual" stopIfTrue="1">
      <formula>0</formula>
    </cfRule>
  </conditionalFormatting>
  <conditionalFormatting sqref="E15">
    <cfRule type="cellIs" priority="99" dxfId="142" operator="equal" stopIfTrue="1">
      <formula>98</formula>
    </cfRule>
    <cfRule type="cellIs" priority="101" dxfId="143" operator="equal" stopIfTrue="1">
      <formula>96</formula>
    </cfRule>
    <cfRule type="cellIs" priority="102" dxfId="144" operator="equal" stopIfTrue="1">
      <formula>42</formula>
    </cfRule>
    <cfRule type="cellIs" priority="103" dxfId="145" operator="equal" stopIfTrue="1">
      <formula>97</formula>
    </cfRule>
    <cfRule type="cellIs" priority="104" dxfId="146" operator="equal" stopIfTrue="1">
      <formula>33</formula>
    </cfRule>
  </conditionalFormatting>
  <conditionalFormatting sqref="F15">
    <cfRule type="cellIs" priority="95" dxfId="146" operator="equal" stopIfTrue="1">
      <formula>"ЧУЖДИ СРЕДСТВА"</formula>
    </cfRule>
    <cfRule type="cellIs" priority="96" dxfId="145" operator="equal" stopIfTrue="1">
      <formula>"СЕС - ДМП"</formula>
    </cfRule>
    <cfRule type="cellIs" priority="97" dxfId="144" operator="equal" stopIfTrue="1">
      <formula>"СЕС - РА"</formula>
    </cfRule>
    <cfRule type="cellIs" priority="98" dxfId="143" operator="equal" stopIfTrue="1">
      <formula>"СЕС - ДЕС"</formula>
    </cfRule>
    <cfRule type="cellIs" priority="100" dxfId="142" operator="equal" stopIfTrue="1">
      <formula>"СЕС - КСФ"</formula>
    </cfRule>
  </conditionalFormatting>
  <conditionalFormatting sqref="F180">
    <cfRule type="cellIs" priority="83" dxfId="152" operator="equal" stopIfTrue="1">
      <formula>0</formula>
    </cfRule>
  </conditionalFormatting>
  <conditionalFormatting sqref="E182">
    <cfRule type="cellIs" priority="78" dxfId="142" operator="equal" stopIfTrue="1">
      <formula>98</formula>
    </cfRule>
    <cfRule type="cellIs" priority="79" dxfId="143" operator="equal" stopIfTrue="1">
      <formula>96</formula>
    </cfRule>
    <cfRule type="cellIs" priority="80" dxfId="144" operator="equal" stopIfTrue="1">
      <formula>42</formula>
    </cfRule>
    <cfRule type="cellIs" priority="81" dxfId="145" operator="equal" stopIfTrue="1">
      <formula>97</formula>
    </cfRule>
    <cfRule type="cellIs" priority="82" dxfId="146" operator="equal" stopIfTrue="1">
      <formula>33</formula>
    </cfRule>
  </conditionalFormatting>
  <conditionalFormatting sqref="F182">
    <cfRule type="cellIs" priority="73" dxfId="146" operator="equal" stopIfTrue="1">
      <formula>"ЧУЖДИ СРЕДСТВА"</formula>
    </cfRule>
    <cfRule type="cellIs" priority="74" dxfId="145" operator="equal" stopIfTrue="1">
      <formula>"СЕС - ДМП"</formula>
    </cfRule>
    <cfRule type="cellIs" priority="75" dxfId="144" operator="equal" stopIfTrue="1">
      <formula>"СЕС - РА"</formula>
    </cfRule>
    <cfRule type="cellIs" priority="76" dxfId="143" operator="equal" stopIfTrue="1">
      <formula>"СЕС - ДЕС"</formula>
    </cfRule>
    <cfRule type="cellIs" priority="77" dxfId="142" operator="equal" stopIfTrue="1">
      <formula>"СЕС - КСФ"</formula>
    </cfRule>
  </conditionalFormatting>
  <conditionalFormatting sqref="F355">
    <cfRule type="cellIs" priority="72" dxfId="152" operator="equal" stopIfTrue="1">
      <formula>0</formula>
    </cfRule>
  </conditionalFormatting>
  <conditionalFormatting sqref="E357">
    <cfRule type="cellIs" priority="67" dxfId="142" operator="equal" stopIfTrue="1">
      <formula>98</formula>
    </cfRule>
    <cfRule type="cellIs" priority="68" dxfId="143" operator="equal" stopIfTrue="1">
      <formula>96</formula>
    </cfRule>
    <cfRule type="cellIs" priority="69" dxfId="144" operator="equal" stopIfTrue="1">
      <formula>42</formula>
    </cfRule>
    <cfRule type="cellIs" priority="70" dxfId="145" operator="equal" stopIfTrue="1">
      <formula>97</formula>
    </cfRule>
    <cfRule type="cellIs" priority="71" dxfId="146" operator="equal" stopIfTrue="1">
      <formula>33</formula>
    </cfRule>
  </conditionalFormatting>
  <conditionalFormatting sqref="F357">
    <cfRule type="cellIs" priority="62" dxfId="146" operator="equal" stopIfTrue="1">
      <formula>"ЧУЖДИ СРЕДСТВА"</formula>
    </cfRule>
    <cfRule type="cellIs" priority="63" dxfId="145" operator="equal" stopIfTrue="1">
      <formula>"СЕС - ДМП"</formula>
    </cfRule>
    <cfRule type="cellIs" priority="64" dxfId="144" operator="equal" stopIfTrue="1">
      <formula>"СЕС - РА"</formula>
    </cfRule>
    <cfRule type="cellIs" priority="65" dxfId="143" operator="equal" stopIfTrue="1">
      <formula>"СЕС - ДЕС"</formula>
    </cfRule>
    <cfRule type="cellIs" priority="66" dxfId="142" operator="equal" stopIfTrue="1">
      <formula>"СЕС - КСФ"</formula>
    </cfRule>
  </conditionalFormatting>
  <conditionalFormatting sqref="F440">
    <cfRule type="cellIs" priority="61" dxfId="152" operator="equal" stopIfTrue="1">
      <formula>0</formula>
    </cfRule>
  </conditionalFormatting>
  <conditionalFormatting sqref="E442">
    <cfRule type="cellIs" priority="56" dxfId="142" operator="equal" stopIfTrue="1">
      <formula>98</formula>
    </cfRule>
    <cfRule type="cellIs" priority="57" dxfId="143" operator="equal" stopIfTrue="1">
      <formula>96</formula>
    </cfRule>
    <cfRule type="cellIs" priority="58" dxfId="144" operator="equal" stopIfTrue="1">
      <formula>42</formula>
    </cfRule>
    <cfRule type="cellIs" priority="59" dxfId="145" operator="equal" stopIfTrue="1">
      <formula>97</formula>
    </cfRule>
    <cfRule type="cellIs" priority="60" dxfId="146" operator="equal" stopIfTrue="1">
      <formula>33</formula>
    </cfRule>
  </conditionalFormatting>
  <conditionalFormatting sqref="F442">
    <cfRule type="cellIs" priority="51" dxfId="146" operator="equal" stopIfTrue="1">
      <formula>"ЧУЖДИ СРЕДСТВА"</formula>
    </cfRule>
    <cfRule type="cellIs" priority="52" dxfId="145" operator="equal" stopIfTrue="1">
      <formula>"СЕС - ДМП"</formula>
    </cfRule>
    <cfRule type="cellIs" priority="53" dxfId="144" operator="equal" stopIfTrue="1">
      <formula>"СЕС - РА"</formula>
    </cfRule>
    <cfRule type="cellIs" priority="54" dxfId="143" operator="equal" stopIfTrue="1">
      <formula>"СЕС - ДЕС"</formula>
    </cfRule>
    <cfRule type="cellIs" priority="55" dxfId="142" operator="equal" stopIfTrue="1">
      <formula>"СЕС - КСФ"</formula>
    </cfRule>
  </conditionalFormatting>
  <conditionalFormatting sqref="E449">
    <cfRule type="cellIs" priority="50" dxfId="153" operator="notEqual" stopIfTrue="1">
      <formula>0</formula>
    </cfRule>
  </conditionalFormatting>
  <conditionalFormatting sqref="F449">
    <cfRule type="cellIs" priority="49" dxfId="153" operator="notEqual" stopIfTrue="1">
      <formula>0</formula>
    </cfRule>
  </conditionalFormatting>
  <conditionalFormatting sqref="G449">
    <cfRule type="cellIs" priority="48" dxfId="153" operator="notEqual" stopIfTrue="1">
      <formula>0</formula>
    </cfRule>
  </conditionalFormatting>
  <conditionalFormatting sqref="H449">
    <cfRule type="cellIs" priority="47" dxfId="153" operator="notEqual" stopIfTrue="1">
      <formula>0</formula>
    </cfRule>
  </conditionalFormatting>
  <conditionalFormatting sqref="I449">
    <cfRule type="cellIs" priority="46" dxfId="153" operator="notEqual" stopIfTrue="1">
      <formula>0</formula>
    </cfRule>
  </conditionalFormatting>
  <conditionalFormatting sqref="J449">
    <cfRule type="cellIs" priority="45" dxfId="153" operator="notEqual" stopIfTrue="1">
      <formula>0</formula>
    </cfRule>
  </conditionalFormatting>
  <conditionalFormatting sqref="K449">
    <cfRule type="cellIs" priority="44" dxfId="153" operator="notEqual" stopIfTrue="1">
      <formula>0</formula>
    </cfRule>
  </conditionalFormatting>
  <conditionalFormatting sqref="L449">
    <cfRule type="cellIs" priority="43" dxfId="153" operator="notEqual" stopIfTrue="1">
      <formula>0</formula>
    </cfRule>
  </conditionalFormatting>
  <conditionalFormatting sqref="E600">
    <cfRule type="cellIs" priority="42" dxfId="153" operator="notEqual" stopIfTrue="1">
      <formula>0</formula>
    </cfRule>
  </conditionalFormatting>
  <conditionalFormatting sqref="F600:G600">
    <cfRule type="cellIs" priority="41" dxfId="153" operator="notEqual" stopIfTrue="1">
      <formula>0</formula>
    </cfRule>
  </conditionalFormatting>
  <conditionalFormatting sqref="H600">
    <cfRule type="cellIs" priority="40" dxfId="153" operator="notEqual" stopIfTrue="1">
      <formula>0</formula>
    </cfRule>
  </conditionalFormatting>
  <conditionalFormatting sqref="I600">
    <cfRule type="cellIs" priority="39" dxfId="153" operator="notEqual" stopIfTrue="1">
      <formula>0</formula>
    </cfRule>
  </conditionalFormatting>
  <conditionalFormatting sqref="J600:K600">
    <cfRule type="cellIs" priority="38" dxfId="153" operator="notEqual" stopIfTrue="1">
      <formula>0</formula>
    </cfRule>
  </conditionalFormatting>
  <conditionalFormatting sqref="L600">
    <cfRule type="cellIs" priority="37" dxfId="153" operator="notEqual" stopIfTrue="1">
      <formula>0</formula>
    </cfRule>
  </conditionalFormatting>
  <conditionalFormatting sqref="F456">
    <cfRule type="cellIs" priority="35" dxfId="152" operator="equal" stopIfTrue="1">
      <formula>0</formula>
    </cfRule>
  </conditionalFormatting>
  <conditionalFormatting sqref="E458">
    <cfRule type="cellIs" priority="30" dxfId="142" operator="equal" stopIfTrue="1">
      <formula>98</formula>
    </cfRule>
    <cfRule type="cellIs" priority="31" dxfId="143" operator="equal" stopIfTrue="1">
      <formula>96</formula>
    </cfRule>
    <cfRule type="cellIs" priority="32" dxfId="144" operator="equal" stopIfTrue="1">
      <formula>42</formula>
    </cfRule>
    <cfRule type="cellIs" priority="33" dxfId="145" operator="equal" stopIfTrue="1">
      <formula>97</formula>
    </cfRule>
    <cfRule type="cellIs" priority="34" dxfId="146" operator="equal" stopIfTrue="1">
      <formula>33</formula>
    </cfRule>
  </conditionalFormatting>
  <conditionalFormatting sqref="F458">
    <cfRule type="cellIs" priority="25" dxfId="146" operator="equal" stopIfTrue="1">
      <formula>"ЧУЖДИ СРЕДСТВА"</formula>
    </cfRule>
    <cfRule type="cellIs" priority="26" dxfId="145" operator="equal" stopIfTrue="1">
      <formula>"СЕС - ДМП"</formula>
    </cfRule>
    <cfRule type="cellIs" priority="27" dxfId="144" operator="equal" stopIfTrue="1">
      <formula>"СЕС - РА"</formula>
    </cfRule>
    <cfRule type="cellIs" priority="28" dxfId="143" operator="equal" stopIfTrue="1">
      <formula>"СЕС - ДЕС"</formula>
    </cfRule>
    <cfRule type="cellIs" priority="29" dxfId="142" operator="equal" stopIfTrue="1">
      <formula>"СЕС - КСФ"</formula>
    </cfRule>
  </conditionalFormatting>
  <conditionalFormatting sqref="I9:J9">
    <cfRule type="cellIs" priority="20" dxfId="147" operator="between" stopIfTrue="1">
      <formula>1000000000000</formula>
      <formula>9999999999999990</formula>
    </cfRule>
    <cfRule type="cellIs" priority="21" dxfId="148" operator="between" stopIfTrue="1">
      <formula>10000000000</formula>
      <formula>999999999999</formula>
    </cfRule>
    <cfRule type="cellIs" priority="22" dxfId="149" operator="between" stopIfTrue="1">
      <formula>1000000</formula>
      <formula>99999999</formula>
    </cfRule>
    <cfRule type="cellIs" priority="23" dxfId="154" operator="between" stopIfTrue="1">
      <formula>100</formula>
      <formula>9900</formula>
    </cfRule>
  </conditionalFormatting>
  <conditionalFormatting sqref="G171">
    <cfRule type="cellIs" priority="17" dxfId="22" operator="greaterThan" stopIfTrue="1">
      <formula>$G$25</formula>
    </cfRule>
  </conditionalFormatting>
  <conditionalFormatting sqref="J171">
    <cfRule type="cellIs" priority="16" dxfId="22" operator="greaterThan" stopIfTrue="1">
      <formula>$J$25</formula>
    </cfRule>
  </conditionalFormatting>
  <conditionalFormatting sqref="F619">
    <cfRule type="cellIs" priority="15" dxfId="152" operator="equal" stopIfTrue="1">
      <formula>0</formula>
    </cfRule>
  </conditionalFormatting>
  <conditionalFormatting sqref="E621">
    <cfRule type="cellIs" priority="10" dxfId="142" operator="equal" stopIfTrue="1">
      <formula>98</formula>
    </cfRule>
    <cfRule type="cellIs" priority="11" dxfId="143" operator="equal" stopIfTrue="1">
      <formula>96</formula>
    </cfRule>
    <cfRule type="cellIs" priority="12" dxfId="144" operator="equal" stopIfTrue="1">
      <formula>42</formula>
    </cfRule>
    <cfRule type="cellIs" priority="13" dxfId="145" operator="equal" stopIfTrue="1">
      <formula>97</formula>
    </cfRule>
    <cfRule type="cellIs" priority="14" dxfId="146" operator="equal" stopIfTrue="1">
      <formula>33</formula>
    </cfRule>
  </conditionalFormatting>
  <conditionalFormatting sqref="F621">
    <cfRule type="cellIs" priority="5" dxfId="146" operator="equal" stopIfTrue="1">
      <formula>"ЧУЖДИ СРЕДСТВА"</formula>
    </cfRule>
    <cfRule type="cellIs" priority="6" dxfId="145" operator="equal" stopIfTrue="1">
      <formula>"СЕС - ДМП"</formula>
    </cfRule>
    <cfRule type="cellIs" priority="7" dxfId="144" operator="equal" stopIfTrue="1">
      <formula>"СЕС - РА"</formula>
    </cfRule>
    <cfRule type="cellIs" priority="8" dxfId="143" operator="equal" stopIfTrue="1">
      <formula>"СЕС - ДЕС"</formula>
    </cfRule>
    <cfRule type="cellIs" priority="9" dxfId="142" operator="equal" stopIfTrue="1">
      <formula>"СЕС - КСФ"</formula>
    </cfRule>
  </conditionalFormatting>
  <conditionalFormatting sqref="D628">
    <cfRule type="cellIs" priority="4" dxfId="0" operator="notEqual" stopIfTrue="1">
      <formula>"ИЗБЕРЕТЕ ДЕЙНОСТ"</formula>
    </cfRule>
  </conditionalFormatting>
  <conditionalFormatting sqref="D746">
    <cfRule type="cellIs" priority="3" dxfId="155" operator="equal" stopIfTrue="1">
      <formula>0</formula>
    </cfRule>
  </conditionalFormatting>
  <conditionalFormatting sqref="C628">
    <cfRule type="cellIs" priority="2" dxfId="0" operator="notEqual" stopIfTrue="1">
      <formula>0</formula>
    </cfRule>
  </conditionalFormatting>
  <conditionalFormatting sqref="C626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 F530:G530 I530:J530 F532:G532 I532:J532 F634:K638 F677:K682 F667:K669 F649:K665 F631:K632 F689:K691 F640:K647 F733:K736 F729:K731 F721:K727 F717:K719 F710:K715 F703:K708 F742:K742 F693:K701 F671:K674 F684:K687 F738:K740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31:G531 I581:J582 I594:J597 K407 I587:J587 I559:J563 I429:J430 F559:G563 I544:J545 F537:K537 I547:J548 F429:G430 F474:G476 I474:J476 F424:K427 H407 F528:G529 I528:J529 I531:J531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 E630:E746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 F675:K675 F688:K688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  <dataValidation type="list" allowBlank="1" showDropDown="1" showInputMessage="1" showErrorMessage="1" prompt="Използва се само  за финансово-правна форма СЕС-КСФ (код 98)&#10;" sqref="D626">
      <formula1>OP_LIST</formula1>
    </dataValidation>
    <dataValidation type="list" allowBlank="1" showInputMessage="1" showErrorMessage="1" promptTitle="ВЪВЕДЕТЕ ДЕЙНОСТ" sqref="D628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1679</v>
      </c>
    </row>
    <row r="3" spans="1:3" ht="35.25" customHeight="1">
      <c r="A3" s="1494">
        <v>33</v>
      </c>
      <c r="B3" s="1495" t="s">
        <v>1225</v>
      </c>
      <c r="C3" s="1497" t="s">
        <v>1680</v>
      </c>
    </row>
    <row r="4" spans="1:3" ht="35.25" customHeight="1">
      <c r="A4" s="1494">
        <v>42</v>
      </c>
      <c r="B4" s="1495" t="s">
        <v>1226</v>
      </c>
      <c r="C4" s="1498" t="s">
        <v>1681</v>
      </c>
    </row>
    <row r="5" spans="1:3" ht="19.5">
      <c r="A5" s="1494">
        <v>96</v>
      </c>
      <c r="B5" s="1495" t="s">
        <v>1227</v>
      </c>
      <c r="C5" s="1498" t="s">
        <v>1682</v>
      </c>
    </row>
    <row r="6" spans="1:3" ht="19.5">
      <c r="A6" s="1494">
        <v>97</v>
      </c>
      <c r="B6" s="1495" t="s">
        <v>1228</v>
      </c>
      <c r="C6" s="1498" t="s">
        <v>1683</v>
      </c>
    </row>
    <row r="7" spans="1:3" ht="19.5">
      <c r="A7" s="1494">
        <v>98</v>
      </c>
      <c r="B7" s="1495" t="s">
        <v>1229</v>
      </c>
      <c r="C7" s="1498" t="s">
        <v>1684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2024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2025</v>
      </c>
      <c r="C80" s="1502">
        <v>3311</v>
      </c>
    </row>
    <row r="81" spans="1:3" ht="15.75">
      <c r="A81" s="1502">
        <v>3312</v>
      </c>
      <c r="B81" s="1506" t="s">
        <v>2026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2017</v>
      </c>
      <c r="C83" s="1502">
        <v>3321</v>
      </c>
    </row>
    <row r="84" spans="1:3" ht="15.75">
      <c r="A84" s="1502">
        <v>3322</v>
      </c>
      <c r="B84" s="1506" t="s">
        <v>2018</v>
      </c>
      <c r="C84" s="1502">
        <v>3322</v>
      </c>
    </row>
    <row r="85" spans="1:3" ht="15.75">
      <c r="A85" s="1502">
        <v>3323</v>
      </c>
      <c r="B85" s="1508" t="s">
        <v>2016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2019</v>
      </c>
      <c r="C87" s="1502">
        <v>3325</v>
      </c>
    </row>
    <row r="88" spans="1:3" ht="15.75">
      <c r="A88" s="1502">
        <v>3326</v>
      </c>
      <c r="B88" s="1505" t="s">
        <v>2020</v>
      </c>
      <c r="C88" s="1502">
        <v>3326</v>
      </c>
    </row>
    <row r="89" spans="1:3" ht="15.75">
      <c r="A89" s="1502">
        <v>3327</v>
      </c>
      <c r="B89" s="1505" t="s">
        <v>2021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2022</v>
      </c>
      <c r="C94" s="1502">
        <v>3337</v>
      </c>
    </row>
    <row r="95" spans="1:3" ht="15.75">
      <c r="A95" s="1502">
        <v>3338</v>
      </c>
      <c r="B95" s="1505" t="s">
        <v>2023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2027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2028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2029</v>
      </c>
      <c r="C118" s="1502">
        <v>4457</v>
      </c>
    </row>
    <row r="119" spans="1:3" ht="15.75">
      <c r="A119" s="1502">
        <v>4458</v>
      </c>
      <c r="B119" s="1513" t="s">
        <v>2030</v>
      </c>
      <c r="C119" s="1502">
        <v>4458</v>
      </c>
    </row>
    <row r="120" spans="1:3" ht="15.75">
      <c r="A120" s="1502">
        <v>4459</v>
      </c>
      <c r="B120" s="1513" t="s">
        <v>1685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1686</v>
      </c>
    </row>
    <row r="310" ht="18.75" thickBot="1">
      <c r="B310" s="1519" t="s">
        <v>1687</v>
      </c>
    </row>
    <row r="311" spans="1:2" ht="16.5">
      <c r="A311" s="1527" t="s">
        <v>1270</v>
      </c>
      <c r="B311" s="1528" t="s">
        <v>666</v>
      </c>
    </row>
    <row r="312" spans="1:2" ht="16.5">
      <c r="A312" s="1529" t="s">
        <v>1271</v>
      </c>
      <c r="B312" s="1530" t="s">
        <v>667</v>
      </c>
    </row>
    <row r="313" spans="1:2" ht="16.5">
      <c r="A313" s="1529" t="s">
        <v>1272</v>
      </c>
      <c r="B313" s="1531" t="s">
        <v>668</v>
      </c>
    </row>
    <row r="314" spans="1:2" ht="16.5">
      <c r="A314" s="1529" t="s">
        <v>1273</v>
      </c>
      <c r="B314" s="1531" t="s">
        <v>669</v>
      </c>
    </row>
    <row r="315" spans="1:2" ht="16.5">
      <c r="A315" s="1529" t="s">
        <v>1274</v>
      </c>
      <c r="B315" s="1531" t="s">
        <v>670</v>
      </c>
    </row>
    <row r="316" spans="1:2" ht="16.5">
      <c r="A316" s="1529" t="s">
        <v>1275</v>
      </c>
      <c r="B316" s="1531" t="s">
        <v>671</v>
      </c>
    </row>
    <row r="317" spans="1:2" ht="16.5">
      <c r="A317" s="1529" t="s">
        <v>1276</v>
      </c>
      <c r="B317" s="1531" t="s">
        <v>672</v>
      </c>
    </row>
    <row r="318" spans="1:2" ht="16.5">
      <c r="A318" s="1529" t="s">
        <v>1277</v>
      </c>
      <c r="B318" s="1531" t="s">
        <v>673</v>
      </c>
    </row>
    <row r="319" spans="1:2" ht="16.5">
      <c r="A319" s="1529" t="s">
        <v>1278</v>
      </c>
      <c r="B319" s="1531" t="s">
        <v>674</v>
      </c>
    </row>
    <row r="320" spans="1:2" ht="16.5">
      <c r="A320" s="1529" t="s">
        <v>1279</v>
      </c>
      <c r="B320" s="1531" t="s">
        <v>675</v>
      </c>
    </row>
    <row r="321" spans="1:2" ht="16.5">
      <c r="A321" s="1529" t="s">
        <v>1280</v>
      </c>
      <c r="B321" s="1531" t="s">
        <v>676</v>
      </c>
    </row>
    <row r="322" spans="1:2" ht="16.5">
      <c r="A322" s="1529" t="s">
        <v>1281</v>
      </c>
      <c r="B322" s="1532" t="s">
        <v>677</v>
      </c>
    </row>
    <row r="323" spans="1:2" ht="16.5">
      <c r="A323" s="1529" t="s">
        <v>1282</v>
      </c>
      <c r="B323" s="1532" t="s">
        <v>678</v>
      </c>
    </row>
    <row r="324" spans="1:2" ht="16.5">
      <c r="A324" s="1529" t="s">
        <v>1283</v>
      </c>
      <c r="B324" s="1531" t="s">
        <v>679</v>
      </c>
    </row>
    <row r="325" spans="1:2" ht="16.5">
      <c r="A325" s="1529" t="s">
        <v>1284</v>
      </c>
      <c r="B325" s="1531" t="s">
        <v>680</v>
      </c>
    </row>
    <row r="326" spans="1:2" ht="16.5">
      <c r="A326" s="1529" t="s">
        <v>1285</v>
      </c>
      <c r="B326" s="1531" t="s">
        <v>681</v>
      </c>
    </row>
    <row r="327" spans="1:2" ht="16.5">
      <c r="A327" s="1529" t="s">
        <v>1286</v>
      </c>
      <c r="B327" s="1531" t="s">
        <v>1255</v>
      </c>
    </row>
    <row r="328" spans="1:2" ht="16.5">
      <c r="A328" s="1529" t="s">
        <v>1287</v>
      </c>
      <c r="B328" s="1531" t="s">
        <v>1256</v>
      </c>
    </row>
    <row r="329" spans="1:2" ht="16.5">
      <c r="A329" s="1529" t="s">
        <v>1288</v>
      </c>
      <c r="B329" s="1531" t="s">
        <v>682</v>
      </c>
    </row>
    <row r="330" spans="1:2" ht="16.5">
      <c r="A330" s="1529" t="s">
        <v>1289</v>
      </c>
      <c r="B330" s="1531" t="s">
        <v>683</v>
      </c>
    </row>
    <row r="331" spans="1:2" ht="16.5">
      <c r="A331" s="1529" t="s">
        <v>1290</v>
      </c>
      <c r="B331" s="1531" t="s">
        <v>1257</v>
      </c>
    </row>
    <row r="332" spans="1:2" ht="16.5">
      <c r="A332" s="1529" t="s">
        <v>1291</v>
      </c>
      <c r="B332" s="1531" t="s">
        <v>684</v>
      </c>
    </row>
    <row r="333" spans="1:2" ht="16.5">
      <c r="A333" s="1529" t="s">
        <v>1292</v>
      </c>
      <c r="B333" s="1531" t="s">
        <v>685</v>
      </c>
    </row>
    <row r="334" spans="1:2" ht="32.25" customHeight="1">
      <c r="A334" s="1533" t="s">
        <v>1293</v>
      </c>
      <c r="B334" s="1534" t="s">
        <v>72</v>
      </c>
    </row>
    <row r="335" spans="1:2" ht="16.5">
      <c r="A335" s="1535" t="s">
        <v>1294</v>
      </c>
      <c r="B335" s="1536" t="s">
        <v>73</v>
      </c>
    </row>
    <row r="336" spans="1:2" ht="16.5">
      <c r="A336" s="1535" t="s">
        <v>1295</v>
      </c>
      <c r="B336" s="1536" t="s">
        <v>74</v>
      </c>
    </row>
    <row r="337" spans="1:2" ht="16.5">
      <c r="A337" s="1535" t="s">
        <v>1296</v>
      </c>
      <c r="B337" s="1536" t="s">
        <v>1258</v>
      </c>
    </row>
    <row r="338" spans="1:2" ht="16.5">
      <c r="A338" s="1529" t="s">
        <v>1297</v>
      </c>
      <c r="B338" s="1531" t="s">
        <v>75</v>
      </c>
    </row>
    <row r="339" spans="1:2" ht="16.5">
      <c r="A339" s="1529" t="s">
        <v>1298</v>
      </c>
      <c r="B339" s="1531" t="s">
        <v>76</v>
      </c>
    </row>
    <row r="340" spans="1:2" ht="16.5">
      <c r="A340" s="1529" t="s">
        <v>1299</v>
      </c>
      <c r="B340" s="1531" t="s">
        <v>1259</v>
      </c>
    </row>
    <row r="341" spans="1:2" ht="16.5">
      <c r="A341" s="1529" t="s">
        <v>1300</v>
      </c>
      <c r="B341" s="1531" t="s">
        <v>77</v>
      </c>
    </row>
    <row r="342" spans="1:2" ht="16.5">
      <c r="A342" s="1529" t="s">
        <v>1301</v>
      </c>
      <c r="B342" s="1531" t="s">
        <v>78</v>
      </c>
    </row>
    <row r="343" spans="1:2" ht="16.5">
      <c r="A343" s="1529" t="s">
        <v>1302</v>
      </c>
      <c r="B343" s="1531" t="s">
        <v>79</v>
      </c>
    </row>
    <row r="344" spans="1:2" ht="16.5">
      <c r="A344" s="1529" t="s">
        <v>1303</v>
      </c>
      <c r="B344" s="1536" t="s">
        <v>80</v>
      </c>
    </row>
    <row r="345" spans="1:2" ht="16.5">
      <c r="A345" s="1529" t="s">
        <v>1304</v>
      </c>
      <c r="B345" s="1536" t="s">
        <v>81</v>
      </c>
    </row>
    <row r="346" spans="1:2" ht="16.5">
      <c r="A346" s="1529" t="s">
        <v>1305</v>
      </c>
      <c r="B346" s="1536" t="s">
        <v>1260</v>
      </c>
    </row>
    <row r="347" spans="1:2" ht="16.5">
      <c r="A347" s="1529" t="s">
        <v>1306</v>
      </c>
      <c r="B347" s="1531" t="s">
        <v>82</v>
      </c>
    </row>
    <row r="348" spans="1:2" ht="16.5">
      <c r="A348" s="1529" t="s">
        <v>1307</v>
      </c>
      <c r="B348" s="1531" t="s">
        <v>83</v>
      </c>
    </row>
    <row r="349" spans="1:2" ht="16.5">
      <c r="A349" s="1529" t="s">
        <v>1308</v>
      </c>
      <c r="B349" s="1536" t="s">
        <v>84</v>
      </c>
    </row>
    <row r="350" spans="1:2" ht="16.5">
      <c r="A350" s="1529" t="s">
        <v>1309</v>
      </c>
      <c r="B350" s="1531" t="s">
        <v>85</v>
      </c>
    </row>
    <row r="351" spans="1:2" ht="16.5">
      <c r="A351" s="1529" t="s">
        <v>1310</v>
      </c>
      <c r="B351" s="1531" t="s">
        <v>86</v>
      </c>
    </row>
    <row r="352" spans="1:2" ht="16.5">
      <c r="A352" s="1529" t="s">
        <v>1311</v>
      </c>
      <c r="B352" s="1531" t="s">
        <v>87</v>
      </c>
    </row>
    <row r="353" spans="1:2" ht="16.5">
      <c r="A353" s="1529" t="s">
        <v>1312</v>
      </c>
      <c r="B353" s="1531" t="s">
        <v>88</v>
      </c>
    </row>
    <row r="354" spans="1:2" ht="16.5">
      <c r="A354" s="1529" t="s">
        <v>1313</v>
      </c>
      <c r="B354" s="1531" t="s">
        <v>1261</v>
      </c>
    </row>
    <row r="355" spans="1:2" ht="16.5">
      <c r="A355" s="1529" t="s">
        <v>1314</v>
      </c>
      <c r="B355" s="1531" t="s">
        <v>454</v>
      </c>
    </row>
    <row r="356" spans="1:2" ht="16.5">
      <c r="A356" s="1529" t="s">
        <v>1315</v>
      </c>
      <c r="B356" s="1531" t="s">
        <v>455</v>
      </c>
    </row>
    <row r="357" spans="1:2" ht="16.5">
      <c r="A357" s="1537" t="s">
        <v>1316</v>
      </c>
      <c r="B357" s="1538" t="s">
        <v>456</v>
      </c>
    </row>
    <row r="358" spans="1:2" ht="16.5">
      <c r="A358" s="1539" t="s">
        <v>1317</v>
      </c>
      <c r="B358" s="1540" t="s">
        <v>457</v>
      </c>
    </row>
    <row r="359" spans="1:2" ht="16.5">
      <c r="A359" s="1539" t="s">
        <v>1318</v>
      </c>
      <c r="B359" s="1540" t="s">
        <v>458</v>
      </c>
    </row>
    <row r="360" spans="1:2" ht="16.5">
      <c r="A360" s="1539" t="s">
        <v>1319</v>
      </c>
      <c r="B360" s="1540" t="s">
        <v>459</v>
      </c>
    </row>
    <row r="361" spans="1:2" ht="17.25" thickBot="1">
      <c r="A361" s="1541" t="s">
        <v>1320</v>
      </c>
      <c r="B361" s="1542" t="s">
        <v>460</v>
      </c>
    </row>
    <row r="362" spans="1:256" ht="18">
      <c r="A362" s="1591"/>
      <c r="B362" s="1543" t="s">
        <v>1688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1689</v>
      </c>
    </row>
    <row r="364" spans="1:2" ht="18">
      <c r="A364" s="1592"/>
      <c r="B364" s="1547" t="s">
        <v>1690</v>
      </c>
    </row>
    <row r="365" spans="1:2" ht="18">
      <c r="A365" s="1549" t="s">
        <v>1321</v>
      </c>
      <c r="B365" s="1548" t="s">
        <v>1691</v>
      </c>
    </row>
    <row r="366" spans="1:2" ht="18">
      <c r="A366" s="1549" t="s">
        <v>1322</v>
      </c>
      <c r="B366" s="1550" t="s">
        <v>1692</v>
      </c>
    </row>
    <row r="367" spans="1:2" ht="18">
      <c r="A367" s="1549" t="s">
        <v>1323</v>
      </c>
      <c r="B367" s="1551" t="s">
        <v>1693</v>
      </c>
    </row>
    <row r="368" spans="1:2" ht="18">
      <c r="A368" s="1549" t="s">
        <v>1324</v>
      </c>
      <c r="B368" s="1551" t="s">
        <v>1694</v>
      </c>
    </row>
    <row r="369" spans="1:2" ht="18">
      <c r="A369" s="1549" t="s">
        <v>1325</v>
      </c>
      <c r="B369" s="1551" t="s">
        <v>1695</v>
      </c>
    </row>
    <row r="370" spans="1:2" ht="18">
      <c r="A370" s="1549" t="s">
        <v>1326</v>
      </c>
      <c r="B370" s="1551" t="s">
        <v>1696</v>
      </c>
    </row>
    <row r="371" spans="1:2" ht="18">
      <c r="A371" s="1549" t="s">
        <v>1327</v>
      </c>
      <c r="B371" s="1551" t="s">
        <v>1697</v>
      </c>
    </row>
    <row r="372" spans="1:2" ht="18">
      <c r="A372" s="1549" t="s">
        <v>1328</v>
      </c>
      <c r="B372" s="1552" t="s">
        <v>1698</v>
      </c>
    </row>
    <row r="373" spans="1:2" ht="18">
      <c r="A373" s="1549" t="s">
        <v>1329</v>
      </c>
      <c r="B373" s="1552" t="s">
        <v>1699</v>
      </c>
    </row>
    <row r="374" spans="1:2" ht="18">
      <c r="A374" s="1549" t="s">
        <v>1330</v>
      </c>
      <c r="B374" s="1552" t="s">
        <v>1700</v>
      </c>
    </row>
    <row r="375" spans="1:2" ht="18">
      <c r="A375" s="1549" t="s">
        <v>1331</v>
      </c>
      <c r="B375" s="1552" t="s">
        <v>1701</v>
      </c>
    </row>
    <row r="376" spans="1:2" ht="18">
      <c r="A376" s="1549" t="s">
        <v>1332</v>
      </c>
      <c r="B376" s="1553" t="s">
        <v>1702</v>
      </c>
    </row>
    <row r="377" spans="1:2" ht="18">
      <c r="A377" s="1549" t="s">
        <v>1333</v>
      </c>
      <c r="B377" s="1553" t="s">
        <v>1703</v>
      </c>
    </row>
    <row r="378" spans="1:2" ht="18">
      <c r="A378" s="1549" t="s">
        <v>1334</v>
      </c>
      <c r="B378" s="1552" t="s">
        <v>1704</v>
      </c>
    </row>
    <row r="379" spans="1:5" ht="18">
      <c r="A379" s="1549" t="s">
        <v>1335</v>
      </c>
      <c r="B379" s="1552" t="s">
        <v>1705</v>
      </c>
      <c r="C379" s="1554" t="s">
        <v>182</v>
      </c>
      <c r="E379" s="1555"/>
    </row>
    <row r="380" spans="1:5" ht="18">
      <c r="A380" s="1549" t="s">
        <v>1336</v>
      </c>
      <c r="B380" s="1551" t="s">
        <v>1706</v>
      </c>
      <c r="C380" s="1554" t="s">
        <v>182</v>
      </c>
      <c r="E380" s="1555"/>
    </row>
    <row r="381" spans="1:5" ht="18">
      <c r="A381" s="1549" t="s">
        <v>1337</v>
      </c>
      <c r="B381" s="1552" t="s">
        <v>1707</v>
      </c>
      <c r="C381" s="1554" t="s">
        <v>182</v>
      </c>
      <c r="E381" s="1555"/>
    </row>
    <row r="382" spans="1:5" ht="18">
      <c r="A382" s="1549" t="s">
        <v>1338</v>
      </c>
      <c r="B382" s="1552" t="s">
        <v>1708</v>
      </c>
      <c r="C382" s="1554" t="s">
        <v>182</v>
      </c>
      <c r="E382" s="1555"/>
    </row>
    <row r="383" spans="1:5" ht="18">
      <c r="A383" s="1549" t="s">
        <v>1339</v>
      </c>
      <c r="B383" s="1552" t="s">
        <v>1709</v>
      </c>
      <c r="C383" s="1554" t="s">
        <v>182</v>
      </c>
      <c r="E383" s="1555"/>
    </row>
    <row r="384" spans="1:5" ht="18">
      <c r="A384" s="1549" t="s">
        <v>1340</v>
      </c>
      <c r="B384" s="1552" t="s">
        <v>1710</v>
      </c>
      <c r="C384" s="1554" t="s">
        <v>182</v>
      </c>
      <c r="E384" s="1555"/>
    </row>
    <row r="385" spans="1:5" ht="18">
      <c r="A385" s="1549" t="s">
        <v>1341</v>
      </c>
      <c r="B385" s="1552" t="s">
        <v>1711</v>
      </c>
      <c r="C385" s="1554" t="s">
        <v>182</v>
      </c>
      <c r="E385" s="1555"/>
    </row>
    <row r="386" spans="1:5" ht="18">
      <c r="A386" s="1549" t="s">
        <v>1342</v>
      </c>
      <c r="B386" s="1552" t="s">
        <v>1712</v>
      </c>
      <c r="C386" s="1554" t="s">
        <v>182</v>
      </c>
      <c r="E386" s="1555"/>
    </row>
    <row r="387" spans="1:5" ht="18">
      <c r="A387" s="1549" t="s">
        <v>1343</v>
      </c>
      <c r="B387" s="1552" t="s">
        <v>1713</v>
      </c>
      <c r="C387" s="1554" t="s">
        <v>182</v>
      </c>
      <c r="E387" s="1555"/>
    </row>
    <row r="388" spans="1:5" ht="18">
      <c r="A388" s="1549" t="s">
        <v>1344</v>
      </c>
      <c r="B388" s="1551" t="s">
        <v>1714</v>
      </c>
      <c r="C388" s="1554" t="s">
        <v>182</v>
      </c>
      <c r="E388" s="1555"/>
    </row>
    <row r="389" spans="1:5" ht="18">
      <c r="A389" s="1549" t="s">
        <v>1345</v>
      </c>
      <c r="B389" s="1552" t="s">
        <v>1715</v>
      </c>
      <c r="C389" s="1554" t="s">
        <v>182</v>
      </c>
      <c r="E389" s="1555"/>
    </row>
    <row r="390" spans="1:5" ht="18">
      <c r="A390" s="1549" t="s">
        <v>1346</v>
      </c>
      <c r="B390" s="1551" t="s">
        <v>1716</v>
      </c>
      <c r="C390" s="1554" t="s">
        <v>182</v>
      </c>
      <c r="E390" s="1555"/>
    </row>
    <row r="391" spans="1:5" ht="18">
      <c r="A391" s="1549" t="s">
        <v>1347</v>
      </c>
      <c r="B391" s="1551" t="s">
        <v>1717</v>
      </c>
      <c r="C391" s="1554" t="s">
        <v>182</v>
      </c>
      <c r="E391" s="1555"/>
    </row>
    <row r="392" spans="1:5" ht="18">
      <c r="A392" s="1549" t="s">
        <v>1348</v>
      </c>
      <c r="B392" s="1551" t="s">
        <v>1718</v>
      </c>
      <c r="C392" s="1554" t="s">
        <v>182</v>
      </c>
      <c r="E392" s="1555"/>
    </row>
    <row r="393" spans="1:5" ht="18">
      <c r="A393" s="1549" t="s">
        <v>1349</v>
      </c>
      <c r="B393" s="1551" t="s">
        <v>1719</v>
      </c>
      <c r="C393" s="1554" t="s">
        <v>182</v>
      </c>
      <c r="E393" s="1555"/>
    </row>
    <row r="394" spans="1:5" ht="18">
      <c r="A394" s="1549" t="s">
        <v>1350</v>
      </c>
      <c r="B394" s="1551" t="s">
        <v>1720</v>
      </c>
      <c r="C394" s="1554" t="s">
        <v>182</v>
      </c>
      <c r="E394" s="1555"/>
    </row>
    <row r="395" spans="1:5" ht="18">
      <c r="A395" s="1549" t="s">
        <v>1351</v>
      </c>
      <c r="B395" s="1551" t="s">
        <v>1721</v>
      </c>
      <c r="C395" s="1554" t="s">
        <v>182</v>
      </c>
      <c r="E395" s="1555"/>
    </row>
    <row r="396" spans="1:5" ht="18">
      <c r="A396" s="1549" t="s">
        <v>1352</v>
      </c>
      <c r="B396" s="1551" t="s">
        <v>1722</v>
      </c>
      <c r="C396" s="1554" t="s">
        <v>182</v>
      </c>
      <c r="E396" s="1555"/>
    </row>
    <row r="397" spans="1:5" ht="18">
      <c r="A397" s="1549" t="s">
        <v>1353</v>
      </c>
      <c r="B397" s="1551" t="s">
        <v>1723</v>
      </c>
      <c r="C397" s="1554" t="s">
        <v>182</v>
      </c>
      <c r="E397" s="1555"/>
    </row>
    <row r="398" spans="1:5" ht="18">
      <c r="A398" s="1549" t="s">
        <v>1354</v>
      </c>
      <c r="B398" s="1556" t="s">
        <v>1724</v>
      </c>
      <c r="C398" s="1554" t="s">
        <v>182</v>
      </c>
      <c r="E398" s="1555"/>
    </row>
    <row r="399" spans="1:5" ht="18">
      <c r="A399" s="1549" t="s">
        <v>1355</v>
      </c>
      <c r="B399" s="1557" t="s">
        <v>1262</v>
      </c>
      <c r="C399" s="1554" t="s">
        <v>182</v>
      </c>
      <c r="E399" s="1555"/>
    </row>
    <row r="400" spans="1:5" ht="18">
      <c r="A400" s="1593" t="s">
        <v>1356</v>
      </c>
      <c r="B400" s="1558" t="s">
        <v>1725</v>
      </c>
      <c r="C400" s="1554" t="s">
        <v>182</v>
      </c>
      <c r="E400" s="1555"/>
    </row>
    <row r="401" spans="1:5" ht="18">
      <c r="A401" s="1592" t="s">
        <v>182</v>
      </c>
      <c r="B401" s="1559" t="s">
        <v>1726</v>
      </c>
      <c r="C401" s="1554" t="s">
        <v>182</v>
      </c>
      <c r="E401" s="1555"/>
    </row>
    <row r="402" spans="1:5" ht="18">
      <c r="A402" s="1564" t="s">
        <v>1357</v>
      </c>
      <c r="B402" s="1560" t="s">
        <v>1727</v>
      </c>
      <c r="C402" s="1554" t="s">
        <v>182</v>
      </c>
      <c r="E402" s="1555"/>
    </row>
    <row r="403" spans="1:5" ht="18">
      <c r="A403" s="1549" t="s">
        <v>1358</v>
      </c>
      <c r="B403" s="1536" t="s">
        <v>1728</v>
      </c>
      <c r="C403" s="1554" t="s">
        <v>182</v>
      </c>
      <c r="E403" s="1555"/>
    </row>
    <row r="404" spans="1:5" ht="18">
      <c r="A404" s="1594" t="s">
        <v>1359</v>
      </c>
      <c r="B404" s="1561" t="s">
        <v>1729</v>
      </c>
      <c r="C404" s="1554" t="s">
        <v>182</v>
      </c>
      <c r="E404" s="1555"/>
    </row>
    <row r="405" spans="1:5" ht="18">
      <c r="A405" s="1545" t="s">
        <v>182</v>
      </c>
      <c r="B405" s="1562" t="s">
        <v>1730</v>
      </c>
      <c r="C405" s="1554" t="s">
        <v>182</v>
      </c>
      <c r="E405" s="1555"/>
    </row>
    <row r="406" spans="1:5" ht="16.5">
      <c r="A406" s="1529" t="s">
        <v>1310</v>
      </c>
      <c r="B406" s="1531" t="s">
        <v>86</v>
      </c>
      <c r="C406" s="1554" t="s">
        <v>182</v>
      </c>
      <c r="E406" s="1555"/>
    </row>
    <row r="407" spans="1:5" ht="16.5">
      <c r="A407" s="1529" t="s">
        <v>1311</v>
      </c>
      <c r="B407" s="1531" t="s">
        <v>87</v>
      </c>
      <c r="C407" s="1554" t="s">
        <v>182</v>
      </c>
      <c r="E407" s="1555"/>
    </row>
    <row r="408" spans="1:5" ht="16.5">
      <c r="A408" s="1595" t="s">
        <v>1312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1731</v>
      </c>
      <c r="C409" s="1554" t="s">
        <v>182</v>
      </c>
      <c r="E409" s="1555"/>
    </row>
    <row r="410" spans="1:5" ht="18">
      <c r="A410" s="1564" t="s">
        <v>1360</v>
      </c>
      <c r="B410" s="1560" t="s">
        <v>1263</v>
      </c>
      <c r="C410" s="1554" t="s">
        <v>182</v>
      </c>
      <c r="E410" s="1555"/>
    </row>
    <row r="411" spans="1:5" ht="18">
      <c r="A411" s="1564" t="s">
        <v>1361</v>
      </c>
      <c r="B411" s="1560" t="s">
        <v>1264</v>
      </c>
      <c r="C411" s="1554" t="s">
        <v>182</v>
      </c>
      <c r="E411" s="1555"/>
    </row>
    <row r="412" spans="1:5" ht="18">
      <c r="A412" s="1564" t="s">
        <v>1362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1363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1364</v>
      </c>
      <c r="B414" s="1565" t="s">
        <v>1265</v>
      </c>
      <c r="C414" s="1554" t="s">
        <v>182</v>
      </c>
      <c r="E414" s="1555"/>
    </row>
    <row r="415" spans="1:5" ht="16.5">
      <c r="A415" s="1597" t="s">
        <v>1365</v>
      </c>
      <c r="B415" s="1566" t="s">
        <v>732</v>
      </c>
      <c r="C415" s="1554" t="s">
        <v>182</v>
      </c>
      <c r="E415" s="1555"/>
    </row>
    <row r="416" spans="1:5" ht="16.5">
      <c r="A416" s="1529" t="s">
        <v>1366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1367</v>
      </c>
      <c r="B417" s="1567" t="s">
        <v>734</v>
      </c>
      <c r="C417" s="1554" t="s">
        <v>182</v>
      </c>
      <c r="E417" s="1555"/>
    </row>
    <row r="418" spans="1:5" ht="16.5">
      <c r="A418" s="1527" t="s">
        <v>1368</v>
      </c>
      <c r="B418" s="1568" t="s">
        <v>735</v>
      </c>
      <c r="C418" s="1554" t="s">
        <v>182</v>
      </c>
      <c r="E418" s="1555"/>
    </row>
    <row r="419" spans="1:5" ht="16.5">
      <c r="A419" s="1599" t="s">
        <v>1369</v>
      </c>
      <c r="B419" s="1531" t="s">
        <v>736</v>
      </c>
      <c r="C419" s="1554" t="s">
        <v>182</v>
      </c>
      <c r="E419" s="1555"/>
    </row>
    <row r="420" spans="1:5" ht="16.5">
      <c r="A420" s="1529" t="s">
        <v>1370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1371</v>
      </c>
      <c r="B421" s="1570" t="s">
        <v>307</v>
      </c>
      <c r="C421" s="1554" t="s">
        <v>182</v>
      </c>
      <c r="E421" s="1555"/>
    </row>
    <row r="422" spans="1:5" ht="18">
      <c r="A422" s="1549" t="s">
        <v>1372</v>
      </c>
      <c r="B422" s="1571" t="s">
        <v>1732</v>
      </c>
      <c r="C422" s="1554" t="s">
        <v>182</v>
      </c>
      <c r="E422" s="1555"/>
    </row>
    <row r="423" spans="1:5" ht="18">
      <c r="A423" s="1549" t="s">
        <v>1373</v>
      </c>
      <c r="B423" s="1572" t="s">
        <v>1733</v>
      </c>
      <c r="C423" s="1554" t="s">
        <v>182</v>
      </c>
      <c r="E423" s="1555"/>
    </row>
    <row r="424" spans="1:5" ht="18">
      <c r="A424" s="1549" t="s">
        <v>1374</v>
      </c>
      <c r="B424" s="1573" t="s">
        <v>1734</v>
      </c>
      <c r="C424" s="1554" t="s">
        <v>182</v>
      </c>
      <c r="E424" s="1555"/>
    </row>
    <row r="425" spans="1:5" ht="18">
      <c r="A425" s="1549" t="s">
        <v>1375</v>
      </c>
      <c r="B425" s="1572" t="s">
        <v>1735</v>
      </c>
      <c r="C425" s="1554" t="s">
        <v>182</v>
      </c>
      <c r="E425" s="1555"/>
    </row>
    <row r="426" spans="1:5" ht="18">
      <c r="A426" s="1549" t="s">
        <v>1376</v>
      </c>
      <c r="B426" s="1572" t="s">
        <v>1736</v>
      </c>
      <c r="C426" s="1554" t="s">
        <v>182</v>
      </c>
      <c r="E426" s="1555"/>
    </row>
    <row r="427" spans="1:5" ht="18">
      <c r="A427" s="1549" t="s">
        <v>1377</v>
      </c>
      <c r="B427" s="1574" t="s">
        <v>1737</v>
      </c>
      <c r="C427" s="1554" t="s">
        <v>182</v>
      </c>
      <c r="E427" s="1555"/>
    </row>
    <row r="428" spans="1:5" ht="18">
      <c r="A428" s="1549" t="s">
        <v>1378</v>
      </c>
      <c r="B428" s="1574" t="s">
        <v>1738</v>
      </c>
      <c r="C428" s="1554" t="s">
        <v>182</v>
      </c>
      <c r="E428" s="1555"/>
    </row>
    <row r="429" spans="1:5" ht="18">
      <c r="A429" s="1549" t="s">
        <v>1379</v>
      </c>
      <c r="B429" s="1574" t="s">
        <v>1739</v>
      </c>
      <c r="C429" s="1554" t="s">
        <v>182</v>
      </c>
      <c r="E429" s="1555"/>
    </row>
    <row r="430" spans="1:5" ht="18">
      <c r="A430" s="1549" t="s">
        <v>1380</v>
      </c>
      <c r="B430" s="1574" t="s">
        <v>1740</v>
      </c>
      <c r="C430" s="1554" t="s">
        <v>182</v>
      </c>
      <c r="E430" s="1555"/>
    </row>
    <row r="431" spans="1:5" ht="18">
      <c r="A431" s="1549" t="s">
        <v>1381</v>
      </c>
      <c r="B431" s="1574" t="s">
        <v>1741</v>
      </c>
      <c r="C431" s="1554" t="s">
        <v>182</v>
      </c>
      <c r="E431" s="1555"/>
    </row>
    <row r="432" spans="1:5" ht="18">
      <c r="A432" s="1549" t="s">
        <v>1382</v>
      </c>
      <c r="B432" s="1572" t="s">
        <v>1742</v>
      </c>
      <c r="C432" s="1554" t="s">
        <v>182</v>
      </c>
      <c r="E432" s="1555"/>
    </row>
    <row r="433" spans="1:5" ht="18">
      <c r="A433" s="1549" t="s">
        <v>1383</v>
      </c>
      <c r="B433" s="1572" t="s">
        <v>1743</v>
      </c>
      <c r="C433" s="1554" t="s">
        <v>182</v>
      </c>
      <c r="E433" s="1555"/>
    </row>
    <row r="434" spans="1:5" ht="18">
      <c r="A434" s="1549" t="s">
        <v>1384</v>
      </c>
      <c r="B434" s="1572" t="s">
        <v>1744</v>
      </c>
      <c r="C434" s="1554" t="s">
        <v>182</v>
      </c>
      <c r="E434" s="1555"/>
    </row>
    <row r="435" spans="1:5" ht="18.75" thickBot="1">
      <c r="A435" s="1549" t="s">
        <v>1385</v>
      </c>
      <c r="B435" s="1575" t="s">
        <v>1745</v>
      </c>
      <c r="C435" s="1554" t="s">
        <v>182</v>
      </c>
      <c r="E435" s="1555"/>
    </row>
    <row r="436" spans="1:5" ht="18">
      <c r="A436" s="1549" t="s">
        <v>1386</v>
      </c>
      <c r="B436" s="1571" t="s">
        <v>1746</v>
      </c>
      <c r="C436" s="1554" t="s">
        <v>182</v>
      </c>
      <c r="E436" s="1555"/>
    </row>
    <row r="437" spans="1:5" ht="18">
      <c r="A437" s="1549" t="s">
        <v>1387</v>
      </c>
      <c r="B437" s="1573" t="s">
        <v>1747</v>
      </c>
      <c r="C437" s="1554" t="s">
        <v>182</v>
      </c>
      <c r="E437" s="1555"/>
    </row>
    <row r="438" spans="1:5" ht="18">
      <c r="A438" s="1549" t="s">
        <v>1388</v>
      </c>
      <c r="B438" s="1572" t="s">
        <v>1748</v>
      </c>
      <c r="C438" s="1554" t="s">
        <v>182</v>
      </c>
      <c r="E438" s="1555"/>
    </row>
    <row r="439" spans="1:5" ht="18">
      <c r="A439" s="1549" t="s">
        <v>1389</v>
      </c>
      <c r="B439" s="1572" t="s">
        <v>1749</v>
      </c>
      <c r="C439" s="1554" t="s">
        <v>182</v>
      </c>
      <c r="E439" s="1555"/>
    </row>
    <row r="440" spans="1:5" ht="18">
      <c r="A440" s="1549" t="s">
        <v>1390</v>
      </c>
      <c r="B440" s="1572" t="s">
        <v>1750</v>
      </c>
      <c r="C440" s="1554" t="s">
        <v>182</v>
      </c>
      <c r="E440" s="1555"/>
    </row>
    <row r="441" spans="1:5" ht="18">
      <c r="A441" s="1549" t="s">
        <v>1391</v>
      </c>
      <c r="B441" s="1572" t="s">
        <v>1751</v>
      </c>
      <c r="C441" s="1554" t="s">
        <v>182</v>
      </c>
      <c r="E441" s="1555"/>
    </row>
    <row r="442" spans="1:5" ht="18">
      <c r="A442" s="1549" t="s">
        <v>1392</v>
      </c>
      <c r="B442" s="1572" t="s">
        <v>1752</v>
      </c>
      <c r="C442" s="1554" t="s">
        <v>182</v>
      </c>
      <c r="E442" s="1555"/>
    </row>
    <row r="443" spans="1:5" ht="18">
      <c r="A443" s="1549" t="s">
        <v>1393</v>
      </c>
      <c r="B443" s="1572" t="s">
        <v>1753</v>
      </c>
      <c r="C443" s="1554" t="s">
        <v>182</v>
      </c>
      <c r="E443" s="1555"/>
    </row>
    <row r="444" spans="1:5" ht="18">
      <c r="A444" s="1549" t="s">
        <v>1394</v>
      </c>
      <c r="B444" s="1572" t="s">
        <v>1754</v>
      </c>
      <c r="C444" s="1554" t="s">
        <v>182</v>
      </c>
      <c r="E444" s="1555"/>
    </row>
    <row r="445" spans="1:5" ht="18">
      <c r="A445" s="1549" t="s">
        <v>1395</v>
      </c>
      <c r="B445" s="1572" t="s">
        <v>1755</v>
      </c>
      <c r="C445" s="1554" t="s">
        <v>182</v>
      </c>
      <c r="E445" s="1555"/>
    </row>
    <row r="446" spans="1:5" ht="18">
      <c r="A446" s="1549" t="s">
        <v>1396</v>
      </c>
      <c r="B446" s="1572" t="s">
        <v>1756</v>
      </c>
      <c r="C446" s="1554" t="s">
        <v>182</v>
      </c>
      <c r="E446" s="1555"/>
    </row>
    <row r="447" spans="1:5" ht="18">
      <c r="A447" s="1549" t="s">
        <v>1397</v>
      </c>
      <c r="B447" s="1572" t="s">
        <v>1757</v>
      </c>
      <c r="C447" s="1554" t="s">
        <v>182</v>
      </c>
      <c r="E447" s="1555"/>
    </row>
    <row r="448" spans="1:5" ht="18.75" thickBot="1">
      <c r="A448" s="1549" t="s">
        <v>1398</v>
      </c>
      <c r="B448" s="1575" t="s">
        <v>1758</v>
      </c>
      <c r="C448" s="1554" t="s">
        <v>182</v>
      </c>
      <c r="E448" s="1555"/>
    </row>
    <row r="449" spans="1:5" ht="18">
      <c r="A449" s="1549" t="s">
        <v>1399</v>
      </c>
      <c r="B449" s="1571" t="s">
        <v>1759</v>
      </c>
      <c r="C449" s="1554" t="s">
        <v>182</v>
      </c>
      <c r="E449" s="1555"/>
    </row>
    <row r="450" spans="1:5" ht="18">
      <c r="A450" s="1549" t="s">
        <v>1400</v>
      </c>
      <c r="B450" s="1572" t="s">
        <v>1760</v>
      </c>
      <c r="C450" s="1554" t="s">
        <v>182</v>
      </c>
      <c r="E450" s="1555"/>
    </row>
    <row r="451" spans="1:5" ht="18">
      <c r="A451" s="1549" t="s">
        <v>1401</v>
      </c>
      <c r="B451" s="1572" t="s">
        <v>1761</v>
      </c>
      <c r="C451" s="1554" t="s">
        <v>182</v>
      </c>
      <c r="E451" s="1555"/>
    </row>
    <row r="452" spans="1:5" ht="18">
      <c r="A452" s="1549" t="s">
        <v>1402</v>
      </c>
      <c r="B452" s="1572" t="s">
        <v>1762</v>
      </c>
      <c r="C452" s="1554" t="s">
        <v>182</v>
      </c>
      <c r="E452" s="1555"/>
    </row>
    <row r="453" spans="1:5" ht="18">
      <c r="A453" s="1549" t="s">
        <v>1403</v>
      </c>
      <c r="B453" s="1573" t="s">
        <v>1763</v>
      </c>
      <c r="C453" s="1554" t="s">
        <v>182</v>
      </c>
      <c r="E453" s="1555"/>
    </row>
    <row r="454" spans="1:5" ht="18">
      <c r="A454" s="1549" t="s">
        <v>1404</v>
      </c>
      <c r="B454" s="1572" t="s">
        <v>1764</v>
      </c>
      <c r="C454" s="1554" t="s">
        <v>182</v>
      </c>
      <c r="E454" s="1555"/>
    </row>
    <row r="455" spans="1:5" ht="18">
      <c r="A455" s="1549" t="s">
        <v>1405</v>
      </c>
      <c r="B455" s="1572" t="s">
        <v>1765</v>
      </c>
      <c r="C455" s="1554" t="s">
        <v>182</v>
      </c>
      <c r="E455" s="1555"/>
    </row>
    <row r="456" spans="1:5" ht="18">
      <c r="A456" s="1549" t="s">
        <v>1406</v>
      </c>
      <c r="B456" s="1572" t="s">
        <v>1766</v>
      </c>
      <c r="C456" s="1554" t="s">
        <v>182</v>
      </c>
      <c r="E456" s="1555"/>
    </row>
    <row r="457" spans="1:5" ht="18">
      <c r="A457" s="1549" t="s">
        <v>1407</v>
      </c>
      <c r="B457" s="1572" t="s">
        <v>1767</v>
      </c>
      <c r="C457" s="1554" t="s">
        <v>182</v>
      </c>
      <c r="E457" s="1555"/>
    </row>
    <row r="458" spans="1:5" ht="18">
      <c r="A458" s="1549" t="s">
        <v>1408</v>
      </c>
      <c r="B458" s="1572" t="s">
        <v>1768</v>
      </c>
      <c r="C458" s="1554" t="s">
        <v>182</v>
      </c>
      <c r="E458" s="1555"/>
    </row>
    <row r="459" spans="1:5" ht="18">
      <c r="A459" s="1549" t="s">
        <v>1409</v>
      </c>
      <c r="B459" s="1572" t="s">
        <v>1769</v>
      </c>
      <c r="C459" s="1554" t="s">
        <v>182</v>
      </c>
      <c r="E459" s="1555"/>
    </row>
    <row r="460" spans="1:5" ht="18.75" thickBot="1">
      <c r="A460" s="1549" t="s">
        <v>1410</v>
      </c>
      <c r="B460" s="1575" t="s">
        <v>1770</v>
      </c>
      <c r="C460" s="1554" t="s">
        <v>182</v>
      </c>
      <c r="E460" s="1555"/>
    </row>
    <row r="461" spans="1:5" ht="18">
      <c r="A461" s="1549" t="s">
        <v>1411</v>
      </c>
      <c r="B461" s="1576" t="s">
        <v>1771</v>
      </c>
      <c r="C461" s="1554" t="s">
        <v>182</v>
      </c>
      <c r="E461" s="1555"/>
    </row>
    <row r="462" spans="1:5" ht="18">
      <c r="A462" s="1549" t="s">
        <v>1412</v>
      </c>
      <c r="B462" s="1572" t="s">
        <v>1772</v>
      </c>
      <c r="C462" s="1554" t="s">
        <v>182</v>
      </c>
      <c r="E462" s="1555"/>
    </row>
    <row r="463" spans="1:5" ht="18">
      <c r="A463" s="1549" t="s">
        <v>1413</v>
      </c>
      <c r="B463" s="1572" t="s">
        <v>1773</v>
      </c>
      <c r="C463" s="1554" t="s">
        <v>182</v>
      </c>
      <c r="E463" s="1555"/>
    </row>
    <row r="464" spans="1:5" ht="18">
      <c r="A464" s="1549" t="s">
        <v>1414</v>
      </c>
      <c r="B464" s="1572" t="s">
        <v>1774</v>
      </c>
      <c r="C464" s="1554" t="s">
        <v>182</v>
      </c>
      <c r="E464" s="1555"/>
    </row>
    <row r="465" spans="1:5" ht="18">
      <c r="A465" s="1549" t="s">
        <v>1415</v>
      </c>
      <c r="B465" s="1572" t="s">
        <v>1775</v>
      </c>
      <c r="C465" s="1554" t="s">
        <v>182</v>
      </c>
      <c r="E465" s="1555"/>
    </row>
    <row r="466" spans="1:5" ht="18">
      <c r="A466" s="1549" t="s">
        <v>1416</v>
      </c>
      <c r="B466" s="1572" t="s">
        <v>1776</v>
      </c>
      <c r="C466" s="1554" t="s">
        <v>182</v>
      </c>
      <c r="E466" s="1555"/>
    </row>
    <row r="467" spans="1:5" ht="18">
      <c r="A467" s="1549" t="s">
        <v>1417</v>
      </c>
      <c r="B467" s="1572" t="s">
        <v>1777</v>
      </c>
      <c r="C467" s="1554" t="s">
        <v>182</v>
      </c>
      <c r="E467" s="1555"/>
    </row>
    <row r="468" spans="1:5" ht="18">
      <c r="A468" s="1549" t="s">
        <v>1418</v>
      </c>
      <c r="B468" s="1572" t="s">
        <v>1778</v>
      </c>
      <c r="C468" s="1554" t="s">
        <v>182</v>
      </c>
      <c r="E468" s="1555"/>
    </row>
    <row r="469" spans="1:5" ht="18">
      <c r="A469" s="1549" t="s">
        <v>1419</v>
      </c>
      <c r="B469" s="1572" t="s">
        <v>1779</v>
      </c>
      <c r="C469" s="1554" t="s">
        <v>182</v>
      </c>
      <c r="E469" s="1555"/>
    </row>
    <row r="470" spans="1:5" ht="18.75" thickBot="1">
      <c r="A470" s="1549" t="s">
        <v>1420</v>
      </c>
      <c r="B470" s="1575" t="s">
        <v>1780</v>
      </c>
      <c r="C470" s="1554" t="s">
        <v>182</v>
      </c>
      <c r="E470" s="1555"/>
    </row>
    <row r="471" spans="1:5" ht="18">
      <c r="A471" s="1549" t="s">
        <v>1421</v>
      </c>
      <c r="B471" s="1571" t="s">
        <v>1781</v>
      </c>
      <c r="C471" s="1554" t="s">
        <v>182</v>
      </c>
      <c r="E471" s="1555"/>
    </row>
    <row r="472" spans="1:5" ht="18">
      <c r="A472" s="1549" t="s">
        <v>1422</v>
      </c>
      <c r="B472" s="1572" t="s">
        <v>1782</v>
      </c>
      <c r="C472" s="1554" t="s">
        <v>182</v>
      </c>
      <c r="E472" s="1555"/>
    </row>
    <row r="473" spans="1:5" ht="18">
      <c r="A473" s="1549" t="s">
        <v>1423</v>
      </c>
      <c r="B473" s="1572" t="s">
        <v>1783</v>
      </c>
      <c r="C473" s="1554" t="s">
        <v>182</v>
      </c>
      <c r="E473" s="1555"/>
    </row>
    <row r="474" spans="1:5" ht="18">
      <c r="A474" s="1549" t="s">
        <v>1424</v>
      </c>
      <c r="B474" s="1573" t="s">
        <v>1784</v>
      </c>
      <c r="C474" s="1554" t="s">
        <v>182</v>
      </c>
      <c r="E474" s="1555"/>
    </row>
    <row r="475" spans="1:5" ht="18">
      <c r="A475" s="1549" t="s">
        <v>1425</v>
      </c>
      <c r="B475" s="1572" t="s">
        <v>1785</v>
      </c>
      <c r="C475" s="1554" t="s">
        <v>182</v>
      </c>
      <c r="E475" s="1555"/>
    </row>
    <row r="476" spans="1:5" ht="18">
      <c r="A476" s="1549" t="s">
        <v>1426</v>
      </c>
      <c r="B476" s="1572" t="s">
        <v>1786</v>
      </c>
      <c r="C476" s="1554" t="s">
        <v>182</v>
      </c>
      <c r="E476" s="1555"/>
    </row>
    <row r="477" spans="1:5" ht="18">
      <c r="A477" s="1549" t="s">
        <v>1427</v>
      </c>
      <c r="B477" s="1572" t="s">
        <v>1787</v>
      </c>
      <c r="C477" s="1554" t="s">
        <v>182</v>
      </c>
      <c r="E477" s="1555"/>
    </row>
    <row r="478" spans="1:5" ht="18">
      <c r="A478" s="1549" t="s">
        <v>1428</v>
      </c>
      <c r="B478" s="1572" t="s">
        <v>1788</v>
      </c>
      <c r="C478" s="1554" t="s">
        <v>182</v>
      </c>
      <c r="E478" s="1555"/>
    </row>
    <row r="479" spans="1:5" ht="18">
      <c r="A479" s="1549" t="s">
        <v>1429</v>
      </c>
      <c r="B479" s="1572" t="s">
        <v>1789</v>
      </c>
      <c r="C479" s="1554" t="s">
        <v>182</v>
      </c>
      <c r="E479" s="1555"/>
    </row>
    <row r="480" spans="1:5" ht="18">
      <c r="A480" s="1549" t="s">
        <v>1430</v>
      </c>
      <c r="B480" s="1572" t="s">
        <v>1790</v>
      </c>
      <c r="C480" s="1554" t="s">
        <v>182</v>
      </c>
      <c r="E480" s="1555"/>
    </row>
    <row r="481" spans="1:5" ht="18.75" thickBot="1">
      <c r="A481" s="1549" t="s">
        <v>1431</v>
      </c>
      <c r="B481" s="1575" t="s">
        <v>1791</v>
      </c>
      <c r="C481" s="1554" t="s">
        <v>182</v>
      </c>
      <c r="E481" s="1555"/>
    </row>
    <row r="482" spans="1:5" ht="18">
      <c r="A482" s="1549" t="s">
        <v>1432</v>
      </c>
      <c r="B482" s="1571" t="s">
        <v>1792</v>
      </c>
      <c r="C482" s="1554" t="s">
        <v>182</v>
      </c>
      <c r="E482" s="1555"/>
    </row>
    <row r="483" spans="1:5" ht="18">
      <c r="A483" s="1549" t="s">
        <v>1433</v>
      </c>
      <c r="B483" s="1572" t="s">
        <v>1793</v>
      </c>
      <c r="C483" s="1554" t="s">
        <v>182</v>
      </c>
      <c r="E483" s="1555"/>
    </row>
    <row r="484" spans="1:5" ht="18">
      <c r="A484" s="1549" t="s">
        <v>1434</v>
      </c>
      <c r="B484" s="1573" t="s">
        <v>1794</v>
      </c>
      <c r="C484" s="1554" t="s">
        <v>182</v>
      </c>
      <c r="E484" s="1555"/>
    </row>
    <row r="485" spans="1:5" ht="18">
      <c r="A485" s="1549" t="s">
        <v>1435</v>
      </c>
      <c r="B485" s="1572" t="s">
        <v>1795</v>
      </c>
      <c r="C485" s="1554" t="s">
        <v>182</v>
      </c>
      <c r="E485" s="1555"/>
    </row>
    <row r="486" spans="1:5" ht="18">
      <c r="A486" s="1549" t="s">
        <v>1436</v>
      </c>
      <c r="B486" s="1572" t="s">
        <v>1796</v>
      </c>
      <c r="C486" s="1554" t="s">
        <v>182</v>
      </c>
      <c r="E486" s="1555"/>
    </row>
    <row r="487" spans="1:5" ht="18">
      <c r="A487" s="1549" t="s">
        <v>1437</v>
      </c>
      <c r="B487" s="1572" t="s">
        <v>1797</v>
      </c>
      <c r="C487" s="1554" t="s">
        <v>182</v>
      </c>
      <c r="E487" s="1555"/>
    </row>
    <row r="488" spans="1:5" ht="18">
      <c r="A488" s="1549" t="s">
        <v>1438</v>
      </c>
      <c r="B488" s="1572" t="s">
        <v>1798</v>
      </c>
      <c r="C488" s="1554" t="s">
        <v>182</v>
      </c>
      <c r="E488" s="1555"/>
    </row>
    <row r="489" spans="1:5" ht="18">
      <c r="A489" s="1549" t="s">
        <v>1439</v>
      </c>
      <c r="B489" s="1572" t="s">
        <v>1799</v>
      </c>
      <c r="C489" s="1554" t="s">
        <v>182</v>
      </c>
      <c r="E489" s="1555"/>
    </row>
    <row r="490" spans="1:5" ht="18">
      <c r="A490" s="1549" t="s">
        <v>1440</v>
      </c>
      <c r="B490" s="1572" t="s">
        <v>1800</v>
      </c>
      <c r="C490" s="1554" t="s">
        <v>182</v>
      </c>
      <c r="E490" s="1555"/>
    </row>
    <row r="491" spans="1:5" ht="18.75" thickBot="1">
      <c r="A491" s="1549" t="s">
        <v>1441</v>
      </c>
      <c r="B491" s="1575" t="s">
        <v>1801</v>
      </c>
      <c r="C491" s="1554" t="s">
        <v>182</v>
      </c>
      <c r="E491" s="1555"/>
    </row>
    <row r="492" spans="1:5" ht="18">
      <c r="A492" s="1549" t="s">
        <v>1442</v>
      </c>
      <c r="B492" s="1576" t="s">
        <v>1802</v>
      </c>
      <c r="C492" s="1554" t="s">
        <v>182</v>
      </c>
      <c r="E492" s="1555"/>
    </row>
    <row r="493" spans="1:5" ht="18">
      <c r="A493" s="1549" t="s">
        <v>1443</v>
      </c>
      <c r="B493" s="1572" t="s">
        <v>1803</v>
      </c>
      <c r="C493" s="1554" t="s">
        <v>182</v>
      </c>
      <c r="E493" s="1555"/>
    </row>
    <row r="494" spans="1:5" ht="18">
      <c r="A494" s="1549" t="s">
        <v>1444</v>
      </c>
      <c r="B494" s="1572" t="s">
        <v>1804</v>
      </c>
      <c r="C494" s="1554" t="s">
        <v>182</v>
      </c>
      <c r="E494" s="1555"/>
    </row>
    <row r="495" spans="1:5" ht="18.75" thickBot="1">
      <c r="A495" s="1549" t="s">
        <v>1445</v>
      </c>
      <c r="B495" s="1575" t="s">
        <v>1805</v>
      </c>
      <c r="C495" s="1554" t="s">
        <v>182</v>
      </c>
      <c r="E495" s="1555"/>
    </row>
    <row r="496" spans="1:5" ht="18">
      <c r="A496" s="1549" t="s">
        <v>1446</v>
      </c>
      <c r="B496" s="1571" t="s">
        <v>1806</v>
      </c>
      <c r="C496" s="1554" t="s">
        <v>182</v>
      </c>
      <c r="E496" s="1555"/>
    </row>
    <row r="497" spans="1:5" ht="18">
      <c r="A497" s="1549" t="s">
        <v>1447</v>
      </c>
      <c r="B497" s="1572" t="s">
        <v>1807</v>
      </c>
      <c r="C497" s="1554" t="s">
        <v>182</v>
      </c>
      <c r="E497" s="1555"/>
    </row>
    <row r="498" spans="1:5" ht="18">
      <c r="A498" s="1549" t="s">
        <v>1448</v>
      </c>
      <c r="B498" s="1573" t="s">
        <v>1808</v>
      </c>
      <c r="C498" s="1554" t="s">
        <v>182</v>
      </c>
      <c r="E498" s="1555"/>
    </row>
    <row r="499" spans="1:5" ht="18">
      <c r="A499" s="1549" t="s">
        <v>1449</v>
      </c>
      <c r="B499" s="1572" t="s">
        <v>1809</v>
      </c>
      <c r="C499" s="1554" t="s">
        <v>182</v>
      </c>
      <c r="E499" s="1555"/>
    </row>
    <row r="500" spans="1:5" ht="18">
      <c r="A500" s="1549" t="s">
        <v>1450</v>
      </c>
      <c r="B500" s="1572" t="s">
        <v>1810</v>
      </c>
      <c r="C500" s="1554" t="s">
        <v>182</v>
      </c>
      <c r="E500" s="1555"/>
    </row>
    <row r="501" spans="1:5" ht="18">
      <c r="A501" s="1549" t="s">
        <v>1451</v>
      </c>
      <c r="B501" s="1572" t="s">
        <v>1811</v>
      </c>
      <c r="C501" s="1554" t="s">
        <v>182</v>
      </c>
      <c r="E501" s="1555"/>
    </row>
    <row r="502" spans="1:5" ht="18">
      <c r="A502" s="1549" t="s">
        <v>1452</v>
      </c>
      <c r="B502" s="1572" t="s">
        <v>1812</v>
      </c>
      <c r="C502" s="1554" t="s">
        <v>182</v>
      </c>
      <c r="E502" s="1555"/>
    </row>
    <row r="503" spans="1:5" ht="18.75" thickBot="1">
      <c r="A503" s="1549" t="s">
        <v>1453</v>
      </c>
      <c r="B503" s="1575" t="s">
        <v>1813</v>
      </c>
      <c r="C503" s="1554" t="s">
        <v>182</v>
      </c>
      <c r="E503" s="1555"/>
    </row>
    <row r="504" spans="1:5" ht="18">
      <c r="A504" s="1549" t="s">
        <v>1454</v>
      </c>
      <c r="B504" s="1571" t="s">
        <v>1814</v>
      </c>
      <c r="C504" s="1554" t="s">
        <v>182</v>
      </c>
      <c r="E504" s="1555"/>
    </row>
    <row r="505" spans="1:5" ht="18">
      <c r="A505" s="1549" t="s">
        <v>1455</v>
      </c>
      <c r="B505" s="1572" t="s">
        <v>1815</v>
      </c>
      <c r="C505" s="1554" t="s">
        <v>182</v>
      </c>
      <c r="E505" s="1555"/>
    </row>
    <row r="506" spans="1:5" ht="18">
      <c r="A506" s="1549" t="s">
        <v>1456</v>
      </c>
      <c r="B506" s="1572" t="s">
        <v>1816</v>
      </c>
      <c r="C506" s="1554" t="s">
        <v>182</v>
      </c>
      <c r="E506" s="1555"/>
    </row>
    <row r="507" spans="1:5" ht="18">
      <c r="A507" s="1549" t="s">
        <v>1457</v>
      </c>
      <c r="B507" s="1572" t="s">
        <v>1817</v>
      </c>
      <c r="C507" s="1554" t="s">
        <v>182</v>
      </c>
      <c r="E507" s="1555"/>
    </row>
    <row r="508" spans="1:5" ht="18">
      <c r="A508" s="1549" t="s">
        <v>1458</v>
      </c>
      <c r="B508" s="1573" t="s">
        <v>1818</v>
      </c>
      <c r="C508" s="1554" t="s">
        <v>182</v>
      </c>
      <c r="E508" s="1555"/>
    </row>
    <row r="509" spans="1:5" ht="18">
      <c r="A509" s="1549" t="s">
        <v>1459</v>
      </c>
      <c r="B509" s="1572" t="s">
        <v>1819</v>
      </c>
      <c r="C509" s="1554" t="s">
        <v>182</v>
      </c>
      <c r="E509" s="1555"/>
    </row>
    <row r="510" spans="1:5" ht="18.75" thickBot="1">
      <c r="A510" s="1549" t="s">
        <v>1460</v>
      </c>
      <c r="B510" s="1575" t="s">
        <v>1820</v>
      </c>
      <c r="C510" s="1554" t="s">
        <v>182</v>
      </c>
      <c r="E510" s="1555"/>
    </row>
    <row r="511" spans="1:5" ht="18">
      <c r="A511" s="1549" t="s">
        <v>1461</v>
      </c>
      <c r="B511" s="1571" t="s">
        <v>1821</v>
      </c>
      <c r="C511" s="1554" t="s">
        <v>182</v>
      </c>
      <c r="E511" s="1555"/>
    </row>
    <row r="512" spans="1:5" ht="18">
      <c r="A512" s="1549" t="s">
        <v>1462</v>
      </c>
      <c r="B512" s="1572" t="s">
        <v>1822</v>
      </c>
      <c r="C512" s="1554" t="s">
        <v>182</v>
      </c>
      <c r="E512" s="1555"/>
    </row>
    <row r="513" spans="1:5" ht="18">
      <c r="A513" s="1549" t="s">
        <v>1463</v>
      </c>
      <c r="B513" s="1572" t="s">
        <v>1823</v>
      </c>
      <c r="C513" s="1554" t="s">
        <v>182</v>
      </c>
      <c r="E513" s="1555"/>
    </row>
    <row r="514" spans="1:5" ht="18">
      <c r="A514" s="1549" t="s">
        <v>1464</v>
      </c>
      <c r="B514" s="1572" t="s">
        <v>1824</v>
      </c>
      <c r="C514" s="1554" t="s">
        <v>182</v>
      </c>
      <c r="E514" s="1555"/>
    </row>
    <row r="515" spans="1:5" ht="18">
      <c r="A515" s="1549" t="s">
        <v>1465</v>
      </c>
      <c r="B515" s="1573" t="s">
        <v>1825</v>
      </c>
      <c r="C515" s="1554" t="s">
        <v>182</v>
      </c>
      <c r="E515" s="1555"/>
    </row>
    <row r="516" spans="1:5" ht="18">
      <c r="A516" s="1549" t="s">
        <v>1466</v>
      </c>
      <c r="B516" s="1572" t="s">
        <v>1826</v>
      </c>
      <c r="C516" s="1554" t="s">
        <v>182</v>
      </c>
      <c r="E516" s="1555"/>
    </row>
    <row r="517" spans="1:5" ht="18">
      <c r="A517" s="1549" t="s">
        <v>1467</v>
      </c>
      <c r="B517" s="1572" t="s">
        <v>1827</v>
      </c>
      <c r="C517" s="1554" t="s">
        <v>182</v>
      </c>
      <c r="E517" s="1555"/>
    </row>
    <row r="518" spans="1:5" ht="18">
      <c r="A518" s="1549" t="s">
        <v>1468</v>
      </c>
      <c r="B518" s="1572" t="s">
        <v>1828</v>
      </c>
      <c r="C518" s="1554" t="s">
        <v>182</v>
      </c>
      <c r="E518" s="1555"/>
    </row>
    <row r="519" spans="1:5" ht="18.75" thickBot="1">
      <c r="A519" s="1549" t="s">
        <v>1469</v>
      </c>
      <c r="B519" s="1575" t="s">
        <v>1829</v>
      </c>
      <c r="C519" s="1554" t="s">
        <v>182</v>
      </c>
      <c r="E519" s="1555"/>
    </row>
    <row r="520" spans="1:5" ht="18">
      <c r="A520" s="1549" t="s">
        <v>1470</v>
      </c>
      <c r="B520" s="1571" t="s">
        <v>1830</v>
      </c>
      <c r="C520" s="1554" t="s">
        <v>182</v>
      </c>
      <c r="E520" s="1555"/>
    </row>
    <row r="521" spans="1:5" ht="18">
      <c r="A521" s="1549" t="s">
        <v>1471</v>
      </c>
      <c r="B521" s="1572" t="s">
        <v>1831</v>
      </c>
      <c r="C521" s="1554" t="s">
        <v>182</v>
      </c>
      <c r="E521" s="1555"/>
    </row>
    <row r="522" spans="1:5" ht="18">
      <c r="A522" s="1549" t="s">
        <v>1472</v>
      </c>
      <c r="B522" s="1573" t="s">
        <v>1832</v>
      </c>
      <c r="C522" s="1554" t="s">
        <v>182</v>
      </c>
      <c r="E522" s="1555"/>
    </row>
    <row r="523" spans="1:5" ht="18">
      <c r="A523" s="1549" t="s">
        <v>1473</v>
      </c>
      <c r="B523" s="1572" t="s">
        <v>1833</v>
      </c>
      <c r="C523" s="1554" t="s">
        <v>182</v>
      </c>
      <c r="E523" s="1555"/>
    </row>
    <row r="524" spans="1:5" ht="18">
      <c r="A524" s="1549" t="s">
        <v>1474</v>
      </c>
      <c r="B524" s="1572" t="s">
        <v>1834</v>
      </c>
      <c r="C524" s="1554" t="s">
        <v>182</v>
      </c>
      <c r="E524" s="1555"/>
    </row>
    <row r="525" spans="1:5" ht="18">
      <c r="A525" s="1549" t="s">
        <v>1475</v>
      </c>
      <c r="B525" s="1572" t="s">
        <v>1835</v>
      </c>
      <c r="C525" s="1554" t="s">
        <v>182</v>
      </c>
      <c r="E525" s="1555"/>
    </row>
    <row r="526" spans="1:5" ht="18">
      <c r="A526" s="1549" t="s">
        <v>1476</v>
      </c>
      <c r="B526" s="1572" t="s">
        <v>1836</v>
      </c>
      <c r="C526" s="1554" t="s">
        <v>182</v>
      </c>
      <c r="E526" s="1555"/>
    </row>
    <row r="527" spans="1:5" ht="18.75" thickBot="1">
      <c r="A527" s="1549" t="s">
        <v>1477</v>
      </c>
      <c r="B527" s="1575" t="s">
        <v>1837</v>
      </c>
      <c r="C527" s="1554" t="s">
        <v>182</v>
      </c>
      <c r="E527" s="1555"/>
    </row>
    <row r="528" spans="1:5" ht="18">
      <c r="A528" s="1549" t="s">
        <v>1478</v>
      </c>
      <c r="B528" s="1571" t="s">
        <v>1838</v>
      </c>
      <c r="C528" s="1554" t="s">
        <v>182</v>
      </c>
      <c r="E528" s="1555"/>
    </row>
    <row r="529" spans="1:5" ht="18">
      <c r="A529" s="1549" t="s">
        <v>1479</v>
      </c>
      <c r="B529" s="1572" t="s">
        <v>1839</v>
      </c>
      <c r="C529" s="1554" t="s">
        <v>182</v>
      </c>
      <c r="E529" s="1555"/>
    </row>
    <row r="530" spans="1:5" ht="18">
      <c r="A530" s="1549" t="s">
        <v>1480</v>
      </c>
      <c r="B530" s="1572" t="s">
        <v>1840</v>
      </c>
      <c r="C530" s="1554" t="s">
        <v>182</v>
      </c>
      <c r="E530" s="1555"/>
    </row>
    <row r="531" spans="1:5" ht="18">
      <c r="A531" s="1549" t="s">
        <v>1481</v>
      </c>
      <c r="B531" s="1572" t="s">
        <v>1841</v>
      </c>
      <c r="C531" s="1554" t="s">
        <v>182</v>
      </c>
      <c r="E531" s="1555"/>
    </row>
    <row r="532" spans="1:5" ht="18">
      <c r="A532" s="1549" t="s">
        <v>1482</v>
      </c>
      <c r="B532" s="1572" t="s">
        <v>1842</v>
      </c>
      <c r="C532" s="1554" t="s">
        <v>182</v>
      </c>
      <c r="E532" s="1555"/>
    </row>
    <row r="533" spans="1:5" ht="18">
      <c r="A533" s="1549" t="s">
        <v>1483</v>
      </c>
      <c r="B533" s="1572" t="s">
        <v>1843</v>
      </c>
      <c r="C533" s="1554" t="s">
        <v>182</v>
      </c>
      <c r="E533" s="1555"/>
    </row>
    <row r="534" spans="1:5" ht="18">
      <c r="A534" s="1549" t="s">
        <v>1484</v>
      </c>
      <c r="B534" s="1572" t="s">
        <v>1844</v>
      </c>
      <c r="C534" s="1554" t="s">
        <v>182</v>
      </c>
      <c r="E534" s="1555"/>
    </row>
    <row r="535" spans="1:5" ht="18">
      <c r="A535" s="1549" t="s">
        <v>1485</v>
      </c>
      <c r="B535" s="1572" t="s">
        <v>1845</v>
      </c>
      <c r="C535" s="1554" t="s">
        <v>182</v>
      </c>
      <c r="E535" s="1555"/>
    </row>
    <row r="536" spans="1:5" ht="18">
      <c r="A536" s="1549" t="s">
        <v>1486</v>
      </c>
      <c r="B536" s="1573" t="s">
        <v>1846</v>
      </c>
      <c r="C536" s="1554" t="s">
        <v>182</v>
      </c>
      <c r="E536" s="1555"/>
    </row>
    <row r="537" spans="1:5" ht="18">
      <c r="A537" s="1549" t="s">
        <v>1487</v>
      </c>
      <c r="B537" s="1572" t="s">
        <v>1847</v>
      </c>
      <c r="C537" s="1554" t="s">
        <v>182</v>
      </c>
      <c r="E537" s="1555"/>
    </row>
    <row r="538" spans="1:5" ht="18.75" thickBot="1">
      <c r="A538" s="1549" t="s">
        <v>1488</v>
      </c>
      <c r="B538" s="1575" t="s">
        <v>1848</v>
      </c>
      <c r="C538" s="1554" t="s">
        <v>182</v>
      </c>
      <c r="E538" s="1555"/>
    </row>
    <row r="539" spans="1:5" ht="18">
      <c r="A539" s="1549" t="s">
        <v>1489</v>
      </c>
      <c r="B539" s="1571" t="s">
        <v>1849</v>
      </c>
      <c r="C539" s="1554" t="s">
        <v>182</v>
      </c>
      <c r="E539" s="1555"/>
    </row>
    <row r="540" spans="1:5" ht="18">
      <c r="A540" s="1549" t="s">
        <v>1490</v>
      </c>
      <c r="B540" s="1572" t="s">
        <v>1850</v>
      </c>
      <c r="C540" s="1554" t="s">
        <v>182</v>
      </c>
      <c r="E540" s="1555"/>
    </row>
    <row r="541" spans="1:5" ht="18">
      <c r="A541" s="1549" t="s">
        <v>1491</v>
      </c>
      <c r="B541" s="1572" t="s">
        <v>1851</v>
      </c>
      <c r="C541" s="1554" t="s">
        <v>182</v>
      </c>
      <c r="E541" s="1555"/>
    </row>
    <row r="542" spans="1:5" ht="18">
      <c r="A542" s="1549" t="s">
        <v>1492</v>
      </c>
      <c r="B542" s="1572" t="s">
        <v>1852</v>
      </c>
      <c r="C542" s="1554" t="s">
        <v>182</v>
      </c>
      <c r="E542" s="1555"/>
    </row>
    <row r="543" spans="1:5" ht="18">
      <c r="A543" s="1549" t="s">
        <v>1493</v>
      </c>
      <c r="B543" s="1572" t="s">
        <v>1853</v>
      </c>
      <c r="C543" s="1554" t="s">
        <v>182</v>
      </c>
      <c r="E543" s="1555"/>
    </row>
    <row r="544" spans="1:5" ht="18">
      <c r="A544" s="1549" t="s">
        <v>1494</v>
      </c>
      <c r="B544" s="1573" t="s">
        <v>1854</v>
      </c>
      <c r="C544" s="1554" t="s">
        <v>182</v>
      </c>
      <c r="E544" s="1555"/>
    </row>
    <row r="545" spans="1:5" ht="18">
      <c r="A545" s="1549" t="s">
        <v>1495</v>
      </c>
      <c r="B545" s="1572" t="s">
        <v>1855</v>
      </c>
      <c r="C545" s="1554" t="s">
        <v>182</v>
      </c>
      <c r="E545" s="1555"/>
    </row>
    <row r="546" spans="1:5" ht="18">
      <c r="A546" s="1549" t="s">
        <v>1496</v>
      </c>
      <c r="B546" s="1572" t="s">
        <v>1856</v>
      </c>
      <c r="C546" s="1554" t="s">
        <v>182</v>
      </c>
      <c r="E546" s="1555"/>
    </row>
    <row r="547" spans="1:5" ht="18">
      <c r="A547" s="1549" t="s">
        <v>1497</v>
      </c>
      <c r="B547" s="1572" t="s">
        <v>1857</v>
      </c>
      <c r="C547" s="1554" t="s">
        <v>182</v>
      </c>
      <c r="E547" s="1555"/>
    </row>
    <row r="548" spans="1:5" ht="18">
      <c r="A548" s="1549" t="s">
        <v>1498</v>
      </c>
      <c r="B548" s="1572" t="s">
        <v>1858</v>
      </c>
      <c r="C548" s="1554" t="s">
        <v>182</v>
      </c>
      <c r="E548" s="1555"/>
    </row>
    <row r="549" spans="1:5" ht="18">
      <c r="A549" s="1549" t="s">
        <v>1499</v>
      </c>
      <c r="B549" s="1577" t="s">
        <v>1859</v>
      </c>
      <c r="C549" s="1554" t="s">
        <v>182</v>
      </c>
      <c r="E549" s="1555"/>
    </row>
    <row r="550" spans="1:5" ht="18.75" thickBot="1">
      <c r="A550" s="1549" t="s">
        <v>1500</v>
      </c>
      <c r="B550" s="1575" t="s">
        <v>1860</v>
      </c>
      <c r="C550" s="1554" t="s">
        <v>182</v>
      </c>
      <c r="E550" s="1555"/>
    </row>
    <row r="551" spans="1:5" ht="18">
      <c r="A551" s="1549" t="s">
        <v>1501</v>
      </c>
      <c r="B551" s="1571" t="s">
        <v>1861</v>
      </c>
      <c r="C551" s="1554" t="s">
        <v>182</v>
      </c>
      <c r="E551" s="1555"/>
    </row>
    <row r="552" spans="1:5" ht="18">
      <c r="A552" s="1549" t="s">
        <v>1502</v>
      </c>
      <c r="B552" s="1572" t="s">
        <v>1862</v>
      </c>
      <c r="C552" s="1554" t="s">
        <v>182</v>
      </c>
      <c r="E552" s="1555"/>
    </row>
    <row r="553" spans="1:5" ht="18">
      <c r="A553" s="1549" t="s">
        <v>1503</v>
      </c>
      <c r="B553" s="1572" t="s">
        <v>1863</v>
      </c>
      <c r="C553" s="1554" t="s">
        <v>182</v>
      </c>
      <c r="E553" s="1555"/>
    </row>
    <row r="554" spans="1:5" ht="18">
      <c r="A554" s="1549" t="s">
        <v>1504</v>
      </c>
      <c r="B554" s="1573" t="s">
        <v>1864</v>
      </c>
      <c r="C554" s="1554" t="s">
        <v>182</v>
      </c>
      <c r="E554" s="1555"/>
    </row>
    <row r="555" spans="1:5" ht="18">
      <c r="A555" s="1549" t="s">
        <v>1505</v>
      </c>
      <c r="B555" s="1572" t="s">
        <v>1865</v>
      </c>
      <c r="C555" s="1554" t="s">
        <v>182</v>
      </c>
      <c r="E555" s="1555"/>
    </row>
    <row r="556" spans="1:5" ht="18.75" thickBot="1">
      <c r="A556" s="1549" t="s">
        <v>1506</v>
      </c>
      <c r="B556" s="1575" t="s">
        <v>1866</v>
      </c>
      <c r="C556" s="1554" t="s">
        <v>182</v>
      </c>
      <c r="E556" s="1555"/>
    </row>
    <row r="557" spans="1:5" ht="18">
      <c r="A557" s="1549" t="s">
        <v>1507</v>
      </c>
      <c r="B557" s="1578" t="s">
        <v>1867</v>
      </c>
      <c r="C557" s="1554" t="s">
        <v>182</v>
      </c>
      <c r="E557" s="1555"/>
    </row>
    <row r="558" spans="1:5" ht="18">
      <c r="A558" s="1549" t="s">
        <v>1508</v>
      </c>
      <c r="B558" s="1572" t="s">
        <v>1868</v>
      </c>
      <c r="C558" s="1554" t="s">
        <v>182</v>
      </c>
      <c r="E558" s="1555"/>
    </row>
    <row r="559" spans="1:5" ht="18">
      <c r="A559" s="1549" t="s">
        <v>1509</v>
      </c>
      <c r="B559" s="1572" t="s">
        <v>1869</v>
      </c>
      <c r="C559" s="1554" t="s">
        <v>182</v>
      </c>
      <c r="E559" s="1555"/>
    </row>
    <row r="560" spans="1:5" ht="18">
      <c r="A560" s="1549" t="s">
        <v>1510</v>
      </c>
      <c r="B560" s="1572" t="s">
        <v>1870</v>
      </c>
      <c r="C560" s="1554" t="s">
        <v>182</v>
      </c>
      <c r="E560" s="1555"/>
    </row>
    <row r="561" spans="1:5" ht="18">
      <c r="A561" s="1549" t="s">
        <v>1511</v>
      </c>
      <c r="B561" s="1572" t="s">
        <v>1871</v>
      </c>
      <c r="C561" s="1554" t="s">
        <v>182</v>
      </c>
      <c r="E561" s="1555"/>
    </row>
    <row r="562" spans="1:5" ht="18">
      <c r="A562" s="1549" t="s">
        <v>1512</v>
      </c>
      <c r="B562" s="1572" t="s">
        <v>1872</v>
      </c>
      <c r="C562" s="1554" t="s">
        <v>182</v>
      </c>
      <c r="E562" s="1555"/>
    </row>
    <row r="563" spans="1:5" ht="18">
      <c r="A563" s="1549" t="s">
        <v>1513</v>
      </c>
      <c r="B563" s="1572" t="s">
        <v>1873</v>
      </c>
      <c r="C563" s="1554" t="s">
        <v>182</v>
      </c>
      <c r="E563" s="1555"/>
    </row>
    <row r="564" spans="1:5" ht="18">
      <c r="A564" s="1549" t="s">
        <v>1514</v>
      </c>
      <c r="B564" s="1573" t="s">
        <v>1874</v>
      </c>
      <c r="C564" s="1554" t="s">
        <v>182</v>
      </c>
      <c r="E564" s="1555"/>
    </row>
    <row r="565" spans="1:5" ht="18">
      <c r="A565" s="1549" t="s">
        <v>1515</v>
      </c>
      <c r="B565" s="1572" t="s">
        <v>1875</v>
      </c>
      <c r="C565" s="1554" t="s">
        <v>182</v>
      </c>
      <c r="E565" s="1555"/>
    </row>
    <row r="566" spans="1:5" ht="18">
      <c r="A566" s="1549" t="s">
        <v>1516</v>
      </c>
      <c r="B566" s="1572" t="s">
        <v>1876</v>
      </c>
      <c r="C566" s="1554" t="s">
        <v>182</v>
      </c>
      <c r="E566" s="1555"/>
    </row>
    <row r="567" spans="1:5" ht="18.75" thickBot="1">
      <c r="A567" s="1549" t="s">
        <v>1517</v>
      </c>
      <c r="B567" s="1575" t="s">
        <v>1877</v>
      </c>
      <c r="C567" s="1554" t="s">
        <v>182</v>
      </c>
      <c r="E567" s="1555"/>
    </row>
    <row r="568" spans="1:5" ht="18">
      <c r="A568" s="1549" t="s">
        <v>1518</v>
      </c>
      <c r="B568" s="1578" t="s">
        <v>1878</v>
      </c>
      <c r="C568" s="1554" t="s">
        <v>182</v>
      </c>
      <c r="E568" s="1555"/>
    </row>
    <row r="569" spans="1:5" ht="18">
      <c r="A569" s="1549" t="s">
        <v>1519</v>
      </c>
      <c r="B569" s="1572" t="s">
        <v>1879</v>
      </c>
      <c r="C569" s="1554" t="s">
        <v>182</v>
      </c>
      <c r="E569" s="1555"/>
    </row>
    <row r="570" spans="1:5" ht="18">
      <c r="A570" s="1549" t="s">
        <v>1520</v>
      </c>
      <c r="B570" s="1572" t="s">
        <v>1880</v>
      </c>
      <c r="C570" s="1554" t="s">
        <v>182</v>
      </c>
      <c r="E570" s="1555"/>
    </row>
    <row r="571" spans="1:5" ht="18">
      <c r="A571" s="1549" t="s">
        <v>1521</v>
      </c>
      <c r="B571" s="1572" t="s">
        <v>1881</v>
      </c>
      <c r="C571" s="1554" t="s">
        <v>182</v>
      </c>
      <c r="E571" s="1555"/>
    </row>
    <row r="572" spans="1:5" ht="18">
      <c r="A572" s="1549" t="s">
        <v>1522</v>
      </c>
      <c r="B572" s="1572" t="s">
        <v>1882</v>
      </c>
      <c r="C572" s="1554" t="s">
        <v>182</v>
      </c>
      <c r="E572" s="1555"/>
    </row>
    <row r="573" spans="1:5" ht="18">
      <c r="A573" s="1549" t="s">
        <v>1523</v>
      </c>
      <c r="B573" s="1572" t="s">
        <v>1883</v>
      </c>
      <c r="C573" s="1554" t="s">
        <v>182</v>
      </c>
      <c r="E573" s="1555"/>
    </row>
    <row r="574" spans="1:5" ht="18">
      <c r="A574" s="1549" t="s">
        <v>1524</v>
      </c>
      <c r="B574" s="1572" t="s">
        <v>1884</v>
      </c>
      <c r="C574" s="1554" t="s">
        <v>182</v>
      </c>
      <c r="E574" s="1555"/>
    </row>
    <row r="575" spans="1:5" ht="18">
      <c r="A575" s="1549" t="s">
        <v>1525</v>
      </c>
      <c r="B575" s="1572" t="s">
        <v>1885</v>
      </c>
      <c r="C575" s="1554" t="s">
        <v>182</v>
      </c>
      <c r="E575" s="1555"/>
    </row>
    <row r="576" spans="1:5" ht="18">
      <c r="A576" s="1549" t="s">
        <v>1526</v>
      </c>
      <c r="B576" s="1573" t="s">
        <v>1886</v>
      </c>
      <c r="C576" s="1554" t="s">
        <v>182</v>
      </c>
      <c r="E576" s="1555"/>
    </row>
    <row r="577" spans="1:5" ht="18">
      <c r="A577" s="1549" t="s">
        <v>1527</v>
      </c>
      <c r="B577" s="1572" t="s">
        <v>1887</v>
      </c>
      <c r="C577" s="1554" t="s">
        <v>182</v>
      </c>
      <c r="E577" s="1555"/>
    </row>
    <row r="578" spans="1:5" ht="18">
      <c r="A578" s="1549" t="s">
        <v>1528</v>
      </c>
      <c r="B578" s="1572" t="s">
        <v>1888</v>
      </c>
      <c r="C578" s="1554" t="s">
        <v>182</v>
      </c>
      <c r="E578" s="1555"/>
    </row>
    <row r="579" spans="1:5" ht="18">
      <c r="A579" s="1549" t="s">
        <v>1529</v>
      </c>
      <c r="B579" s="1572" t="s">
        <v>1889</v>
      </c>
      <c r="C579" s="1554" t="s">
        <v>182</v>
      </c>
      <c r="E579" s="1555"/>
    </row>
    <row r="580" spans="1:5" ht="18">
      <c r="A580" s="1549" t="s">
        <v>1530</v>
      </c>
      <c r="B580" s="1572" t="s">
        <v>1890</v>
      </c>
      <c r="C580" s="1554" t="s">
        <v>182</v>
      </c>
      <c r="E580" s="1555"/>
    </row>
    <row r="581" spans="1:5" ht="18">
      <c r="A581" s="1549" t="s">
        <v>1531</v>
      </c>
      <c r="B581" s="1572" t="s">
        <v>1891</v>
      </c>
      <c r="C581" s="1554" t="s">
        <v>182</v>
      </c>
      <c r="E581" s="1555"/>
    </row>
    <row r="582" spans="1:5" ht="18">
      <c r="A582" s="1549" t="s">
        <v>1532</v>
      </c>
      <c r="B582" s="1572" t="s">
        <v>1892</v>
      </c>
      <c r="C582" s="1554" t="s">
        <v>182</v>
      </c>
      <c r="E582" s="1555"/>
    </row>
    <row r="583" spans="1:5" ht="18">
      <c r="A583" s="1549" t="s">
        <v>1533</v>
      </c>
      <c r="B583" s="1572" t="s">
        <v>1893</v>
      </c>
      <c r="C583" s="1554" t="s">
        <v>182</v>
      </c>
      <c r="E583" s="1555"/>
    </row>
    <row r="584" spans="1:5" ht="18">
      <c r="A584" s="1549" t="s">
        <v>1534</v>
      </c>
      <c r="B584" s="1572" t="s">
        <v>1894</v>
      </c>
      <c r="C584" s="1554" t="s">
        <v>182</v>
      </c>
      <c r="E584" s="1555"/>
    </row>
    <row r="585" spans="1:5" ht="18.75" thickBot="1">
      <c r="A585" s="1549" t="s">
        <v>1535</v>
      </c>
      <c r="B585" s="1579" t="s">
        <v>1895</v>
      </c>
      <c r="C585" s="1554" t="s">
        <v>182</v>
      </c>
      <c r="E585" s="1555"/>
    </row>
    <row r="586" spans="1:5" ht="18.75">
      <c r="A586" s="1549" t="s">
        <v>1536</v>
      </c>
      <c r="B586" s="1571" t="s">
        <v>1896</v>
      </c>
      <c r="C586" s="1554" t="s">
        <v>182</v>
      </c>
      <c r="E586" s="1555"/>
    </row>
    <row r="587" spans="1:5" ht="18.75">
      <c r="A587" s="1549" t="s">
        <v>1537</v>
      </c>
      <c r="B587" s="1572" t="s">
        <v>1897</v>
      </c>
      <c r="C587" s="1554" t="s">
        <v>182</v>
      </c>
      <c r="E587" s="1555"/>
    </row>
    <row r="588" spans="1:5" ht="18.75">
      <c r="A588" s="1549" t="s">
        <v>1538</v>
      </c>
      <c r="B588" s="1572" t="s">
        <v>1898</v>
      </c>
      <c r="C588" s="1554" t="s">
        <v>182</v>
      </c>
      <c r="E588" s="1555"/>
    </row>
    <row r="589" spans="1:5" ht="18.75">
      <c r="A589" s="1549" t="s">
        <v>1539</v>
      </c>
      <c r="B589" s="1572" t="s">
        <v>1899</v>
      </c>
      <c r="C589" s="1554" t="s">
        <v>182</v>
      </c>
      <c r="E589" s="1555"/>
    </row>
    <row r="590" spans="1:5" ht="19.5">
      <c r="A590" s="1549" t="s">
        <v>1540</v>
      </c>
      <c r="B590" s="1573" t="s">
        <v>1900</v>
      </c>
      <c r="C590" s="1554" t="s">
        <v>182</v>
      </c>
      <c r="E590" s="1555"/>
    </row>
    <row r="591" spans="1:5" ht="18.75">
      <c r="A591" s="1549" t="s">
        <v>1541</v>
      </c>
      <c r="B591" s="1572" t="s">
        <v>1901</v>
      </c>
      <c r="C591" s="1554" t="s">
        <v>182</v>
      </c>
      <c r="E591" s="1555"/>
    </row>
    <row r="592" spans="1:5" ht="19.5" thickBot="1">
      <c r="A592" s="1549" t="s">
        <v>1542</v>
      </c>
      <c r="B592" s="1575" t="s">
        <v>1902</v>
      </c>
      <c r="C592" s="1554" t="s">
        <v>182</v>
      </c>
      <c r="E592" s="1555"/>
    </row>
    <row r="593" spans="1:5" ht="18.75">
      <c r="A593" s="1549" t="s">
        <v>1543</v>
      </c>
      <c r="B593" s="1571" t="s">
        <v>1903</v>
      </c>
      <c r="C593" s="1554" t="s">
        <v>182</v>
      </c>
      <c r="E593" s="1555"/>
    </row>
    <row r="594" spans="1:5" ht="18.75">
      <c r="A594" s="1549" t="s">
        <v>1544</v>
      </c>
      <c r="B594" s="1572" t="s">
        <v>1762</v>
      </c>
      <c r="C594" s="1554" t="s">
        <v>182</v>
      </c>
      <c r="E594" s="1555"/>
    </row>
    <row r="595" spans="1:5" ht="18.75">
      <c r="A595" s="1549" t="s">
        <v>1545</v>
      </c>
      <c r="B595" s="1572" t="s">
        <v>1904</v>
      </c>
      <c r="C595" s="1554" t="s">
        <v>182</v>
      </c>
      <c r="E595" s="1555"/>
    </row>
    <row r="596" spans="1:5" ht="18.75">
      <c r="A596" s="1549" t="s">
        <v>1546</v>
      </c>
      <c r="B596" s="1572" t="s">
        <v>1905</v>
      </c>
      <c r="C596" s="1554" t="s">
        <v>182</v>
      </c>
      <c r="E596" s="1555"/>
    </row>
    <row r="597" spans="1:5" ht="18.75">
      <c r="A597" s="1549" t="s">
        <v>1547</v>
      </c>
      <c r="B597" s="1572" t="s">
        <v>1906</v>
      </c>
      <c r="C597" s="1554" t="s">
        <v>182</v>
      </c>
      <c r="E597" s="1555"/>
    </row>
    <row r="598" spans="1:5" ht="19.5">
      <c r="A598" s="1549" t="s">
        <v>1548</v>
      </c>
      <c r="B598" s="1573" t="s">
        <v>1907</v>
      </c>
      <c r="C598" s="1554" t="s">
        <v>182</v>
      </c>
      <c r="E598" s="1555"/>
    </row>
    <row r="599" spans="1:5" ht="18.75">
      <c r="A599" s="1549" t="s">
        <v>1549</v>
      </c>
      <c r="B599" s="1572" t="s">
        <v>1908</v>
      </c>
      <c r="C599" s="1554" t="s">
        <v>182</v>
      </c>
      <c r="E599" s="1555"/>
    </row>
    <row r="600" spans="1:5" ht="19.5" thickBot="1">
      <c r="A600" s="1549" t="s">
        <v>1550</v>
      </c>
      <c r="B600" s="1575" t="s">
        <v>1909</v>
      </c>
      <c r="C600" s="1554" t="s">
        <v>182</v>
      </c>
      <c r="E600" s="1555"/>
    </row>
    <row r="601" spans="1:5" ht="18.75">
      <c r="A601" s="1549" t="s">
        <v>1551</v>
      </c>
      <c r="B601" s="1571" t="s">
        <v>1910</v>
      </c>
      <c r="C601" s="1554" t="s">
        <v>182</v>
      </c>
      <c r="E601" s="1555"/>
    </row>
    <row r="602" spans="1:5" ht="18.75">
      <c r="A602" s="1549" t="s">
        <v>1552</v>
      </c>
      <c r="B602" s="1572" t="s">
        <v>1911</v>
      </c>
      <c r="C602" s="1554" t="s">
        <v>182</v>
      </c>
      <c r="E602" s="1555"/>
    </row>
    <row r="603" spans="1:5" ht="18.75">
      <c r="A603" s="1549" t="s">
        <v>1553</v>
      </c>
      <c r="B603" s="1572" t="s">
        <v>1912</v>
      </c>
      <c r="C603" s="1554" t="s">
        <v>182</v>
      </c>
      <c r="E603" s="1555"/>
    </row>
    <row r="604" spans="1:5" ht="18.75">
      <c r="A604" s="1549" t="s">
        <v>1554</v>
      </c>
      <c r="B604" s="1572" t="s">
        <v>1913</v>
      </c>
      <c r="C604" s="1554" t="s">
        <v>182</v>
      </c>
      <c r="E604" s="1555"/>
    </row>
    <row r="605" spans="1:5" ht="19.5">
      <c r="A605" s="1549" t="s">
        <v>1555</v>
      </c>
      <c r="B605" s="1573" t="s">
        <v>1914</v>
      </c>
      <c r="C605" s="1554" t="s">
        <v>182</v>
      </c>
      <c r="E605" s="1555"/>
    </row>
    <row r="606" spans="1:5" ht="18.75">
      <c r="A606" s="1549" t="s">
        <v>1556</v>
      </c>
      <c r="B606" s="1572" t="s">
        <v>1915</v>
      </c>
      <c r="C606" s="1554" t="s">
        <v>182</v>
      </c>
      <c r="E606" s="1555"/>
    </row>
    <row r="607" spans="1:5" ht="19.5" thickBot="1">
      <c r="A607" s="1549" t="s">
        <v>1557</v>
      </c>
      <c r="B607" s="1575" t="s">
        <v>1916</v>
      </c>
      <c r="C607" s="1554" t="s">
        <v>182</v>
      </c>
      <c r="E607" s="1555"/>
    </row>
    <row r="608" spans="1:5" ht="18.75">
      <c r="A608" s="1549" t="s">
        <v>1558</v>
      </c>
      <c r="B608" s="1571" t="s">
        <v>1917</v>
      </c>
      <c r="C608" s="1554" t="s">
        <v>182</v>
      </c>
      <c r="E608" s="1555"/>
    </row>
    <row r="609" spans="1:5" ht="18.75">
      <c r="A609" s="1549" t="s">
        <v>1559</v>
      </c>
      <c r="B609" s="1572" t="s">
        <v>1918</v>
      </c>
      <c r="C609" s="1554" t="s">
        <v>182</v>
      </c>
      <c r="E609" s="1555"/>
    </row>
    <row r="610" spans="1:5" ht="19.5">
      <c r="A610" s="1549" t="s">
        <v>1560</v>
      </c>
      <c r="B610" s="1573" t="s">
        <v>1919</v>
      </c>
      <c r="C610" s="1554" t="s">
        <v>182</v>
      </c>
      <c r="E610" s="1555"/>
    </row>
    <row r="611" spans="1:5" ht="19.5" thickBot="1">
      <c r="A611" s="1549" t="s">
        <v>1561</v>
      </c>
      <c r="B611" s="1575" t="s">
        <v>1920</v>
      </c>
      <c r="C611" s="1554" t="s">
        <v>182</v>
      </c>
      <c r="E611" s="1555"/>
    </row>
    <row r="612" spans="1:5" ht="18.75">
      <c r="A612" s="1549" t="s">
        <v>1562</v>
      </c>
      <c r="B612" s="1571" t="s">
        <v>1921</v>
      </c>
      <c r="C612" s="1554" t="s">
        <v>182</v>
      </c>
      <c r="E612" s="1555"/>
    </row>
    <row r="613" spans="1:5" ht="18.75">
      <c r="A613" s="1549" t="s">
        <v>1563</v>
      </c>
      <c r="B613" s="1572" t="s">
        <v>1922</v>
      </c>
      <c r="C613" s="1554" t="s">
        <v>182</v>
      </c>
      <c r="E613" s="1555"/>
    </row>
    <row r="614" spans="1:5" ht="18.75">
      <c r="A614" s="1549" t="s">
        <v>1564</v>
      </c>
      <c r="B614" s="1572" t="s">
        <v>1923</v>
      </c>
      <c r="C614" s="1554" t="s">
        <v>182</v>
      </c>
      <c r="E614" s="1555"/>
    </row>
    <row r="615" spans="1:5" ht="18.75">
      <c r="A615" s="1549" t="s">
        <v>1565</v>
      </c>
      <c r="B615" s="1572" t="s">
        <v>1924</v>
      </c>
      <c r="C615" s="1554" t="s">
        <v>182</v>
      </c>
      <c r="E615" s="1555"/>
    </row>
    <row r="616" spans="1:5" ht="18.75">
      <c r="A616" s="1549" t="s">
        <v>1566</v>
      </c>
      <c r="B616" s="1572" t="s">
        <v>1925</v>
      </c>
      <c r="C616" s="1554" t="s">
        <v>182</v>
      </c>
      <c r="E616" s="1555"/>
    </row>
    <row r="617" spans="1:5" ht="18.75">
      <c r="A617" s="1549" t="s">
        <v>1567</v>
      </c>
      <c r="B617" s="1572" t="s">
        <v>1926</v>
      </c>
      <c r="C617" s="1554" t="s">
        <v>182</v>
      </c>
      <c r="E617" s="1555"/>
    </row>
    <row r="618" spans="1:5" ht="18.75">
      <c r="A618" s="1549" t="s">
        <v>1568</v>
      </c>
      <c r="B618" s="1572" t="s">
        <v>1927</v>
      </c>
      <c r="C618" s="1554" t="s">
        <v>182</v>
      </c>
      <c r="E618" s="1555"/>
    </row>
    <row r="619" spans="1:5" ht="18.75">
      <c r="A619" s="1549" t="s">
        <v>1569</v>
      </c>
      <c r="B619" s="1572" t="s">
        <v>1928</v>
      </c>
      <c r="C619" s="1554" t="s">
        <v>182</v>
      </c>
      <c r="E619" s="1555"/>
    </row>
    <row r="620" spans="1:5" ht="19.5">
      <c r="A620" s="1549" t="s">
        <v>1570</v>
      </c>
      <c r="B620" s="1573" t="s">
        <v>1929</v>
      </c>
      <c r="C620" s="1554" t="s">
        <v>182</v>
      </c>
      <c r="E620" s="1555"/>
    </row>
    <row r="621" spans="1:5" ht="19.5" thickBot="1">
      <c r="A621" s="1549" t="s">
        <v>1571</v>
      </c>
      <c r="B621" s="1575" t="s">
        <v>1930</v>
      </c>
      <c r="C621" s="1554" t="s">
        <v>182</v>
      </c>
      <c r="E621" s="1555"/>
    </row>
    <row r="622" spans="1:5" ht="18.75">
      <c r="A622" s="1549" t="s">
        <v>1572</v>
      </c>
      <c r="B622" s="1571" t="s">
        <v>320</v>
      </c>
      <c r="C622" s="1554" t="s">
        <v>182</v>
      </c>
      <c r="E622" s="1555"/>
    </row>
    <row r="623" spans="1:5" ht="18.75">
      <c r="A623" s="1549" t="s">
        <v>1573</v>
      </c>
      <c r="B623" s="1572" t="s">
        <v>321</v>
      </c>
      <c r="C623" s="1554" t="s">
        <v>182</v>
      </c>
      <c r="E623" s="1555"/>
    </row>
    <row r="624" spans="1:5" ht="18.75">
      <c r="A624" s="1549" t="s">
        <v>1574</v>
      </c>
      <c r="B624" s="1572" t="s">
        <v>322</v>
      </c>
      <c r="C624" s="1554" t="s">
        <v>182</v>
      </c>
      <c r="E624" s="1555"/>
    </row>
    <row r="625" spans="1:5" ht="18.75">
      <c r="A625" s="1549" t="s">
        <v>1575</v>
      </c>
      <c r="B625" s="1572" t="s">
        <v>323</v>
      </c>
      <c r="C625" s="1554" t="s">
        <v>182</v>
      </c>
      <c r="E625" s="1555"/>
    </row>
    <row r="626" spans="1:5" ht="18.75">
      <c r="A626" s="1549" t="s">
        <v>1576</v>
      </c>
      <c r="B626" s="1572" t="s">
        <v>324</v>
      </c>
      <c r="C626" s="1554" t="s">
        <v>182</v>
      </c>
      <c r="E626" s="1555"/>
    </row>
    <row r="627" spans="1:5" ht="18.75">
      <c r="A627" s="1549" t="s">
        <v>1577</v>
      </c>
      <c r="B627" s="1572" t="s">
        <v>325</v>
      </c>
      <c r="C627" s="1554" t="s">
        <v>182</v>
      </c>
      <c r="E627" s="1555"/>
    </row>
    <row r="628" spans="1:5" ht="18.75">
      <c r="A628" s="1549" t="s">
        <v>1578</v>
      </c>
      <c r="B628" s="1572" t="s">
        <v>326</v>
      </c>
      <c r="C628" s="1554" t="s">
        <v>182</v>
      </c>
      <c r="E628" s="1555"/>
    </row>
    <row r="629" spans="1:5" ht="18.75">
      <c r="A629" s="1549" t="s">
        <v>1579</v>
      </c>
      <c r="B629" s="1572" t="s">
        <v>327</v>
      </c>
      <c r="C629" s="1554" t="s">
        <v>182</v>
      </c>
      <c r="E629" s="1555"/>
    </row>
    <row r="630" spans="1:5" ht="18.75">
      <c r="A630" s="1549" t="s">
        <v>1580</v>
      </c>
      <c r="B630" s="1572" t="s">
        <v>759</v>
      </c>
      <c r="C630" s="1554" t="s">
        <v>182</v>
      </c>
      <c r="E630" s="1555"/>
    </row>
    <row r="631" spans="1:5" ht="18.75">
      <c r="A631" s="1549" t="s">
        <v>1581</v>
      </c>
      <c r="B631" s="1572" t="s">
        <v>760</v>
      </c>
      <c r="C631" s="1554" t="s">
        <v>182</v>
      </c>
      <c r="E631" s="1555"/>
    </row>
    <row r="632" spans="1:5" ht="18.75">
      <c r="A632" s="1549" t="s">
        <v>1582</v>
      </c>
      <c r="B632" s="1572" t="s">
        <v>761</v>
      </c>
      <c r="C632" s="1554" t="s">
        <v>182</v>
      </c>
      <c r="E632" s="1555"/>
    </row>
    <row r="633" spans="1:5" ht="18.75">
      <c r="A633" s="1549" t="s">
        <v>1583</v>
      </c>
      <c r="B633" s="1572" t="s">
        <v>762</v>
      </c>
      <c r="C633" s="1554" t="s">
        <v>182</v>
      </c>
      <c r="E633" s="1555"/>
    </row>
    <row r="634" spans="1:5" ht="18.75">
      <c r="A634" s="1549" t="s">
        <v>1584</v>
      </c>
      <c r="B634" s="1572" t="s">
        <v>763</v>
      </c>
      <c r="C634" s="1554" t="s">
        <v>182</v>
      </c>
      <c r="E634" s="1555"/>
    </row>
    <row r="635" spans="1:5" ht="18.75">
      <c r="A635" s="1549" t="s">
        <v>1585</v>
      </c>
      <c r="B635" s="1572" t="s">
        <v>764</v>
      </c>
      <c r="C635" s="1554" t="s">
        <v>182</v>
      </c>
      <c r="E635" s="1555"/>
    </row>
    <row r="636" spans="1:5" ht="18.75">
      <c r="A636" s="1549" t="s">
        <v>1586</v>
      </c>
      <c r="B636" s="1572" t="s">
        <v>765</v>
      </c>
      <c r="C636" s="1554" t="s">
        <v>182</v>
      </c>
      <c r="E636" s="1555"/>
    </row>
    <row r="637" spans="1:5" ht="18.75">
      <c r="A637" s="1549" t="s">
        <v>1587</v>
      </c>
      <c r="B637" s="1572" t="s">
        <v>766</v>
      </c>
      <c r="C637" s="1554" t="s">
        <v>182</v>
      </c>
      <c r="E637" s="1555"/>
    </row>
    <row r="638" spans="1:5" ht="18.75">
      <c r="A638" s="1549" t="s">
        <v>1588</v>
      </c>
      <c r="B638" s="1572" t="s">
        <v>767</v>
      </c>
      <c r="C638" s="1554" t="s">
        <v>182</v>
      </c>
      <c r="E638" s="1555"/>
    </row>
    <row r="639" spans="1:5" ht="18.75">
      <c r="A639" s="1549" t="s">
        <v>1589</v>
      </c>
      <c r="B639" s="1572" t="s">
        <v>768</v>
      </c>
      <c r="C639" s="1554" t="s">
        <v>182</v>
      </c>
      <c r="E639" s="1555"/>
    </row>
    <row r="640" spans="1:5" ht="18.75">
      <c r="A640" s="1549" t="s">
        <v>1590</v>
      </c>
      <c r="B640" s="1572" t="s">
        <v>769</v>
      </c>
      <c r="C640" s="1554" t="s">
        <v>182</v>
      </c>
      <c r="E640" s="1555"/>
    </row>
    <row r="641" spans="1:5" ht="18.75">
      <c r="A641" s="1549" t="s">
        <v>1591</v>
      </c>
      <c r="B641" s="1572" t="s">
        <v>770</v>
      </c>
      <c r="C641" s="1554" t="s">
        <v>182</v>
      </c>
      <c r="E641" s="1555"/>
    </row>
    <row r="642" spans="1:5" ht="18.75">
      <c r="A642" s="1549" t="s">
        <v>1592</v>
      </c>
      <c r="B642" s="1572" t="s">
        <v>771</v>
      </c>
      <c r="C642" s="1554" t="s">
        <v>182</v>
      </c>
      <c r="E642" s="1555"/>
    </row>
    <row r="643" spans="1:5" ht="18.75">
      <c r="A643" s="1549" t="s">
        <v>1593</v>
      </c>
      <c r="B643" s="1572" t="s">
        <v>772</v>
      </c>
      <c r="C643" s="1554" t="s">
        <v>182</v>
      </c>
      <c r="E643" s="1555"/>
    </row>
    <row r="644" spans="1:5" ht="18.75">
      <c r="A644" s="1549" t="s">
        <v>1594</v>
      </c>
      <c r="B644" s="1572" t="s">
        <v>773</v>
      </c>
      <c r="C644" s="1554" t="s">
        <v>182</v>
      </c>
      <c r="E644" s="1555"/>
    </row>
    <row r="645" spans="1:5" ht="18.75">
      <c r="A645" s="1549" t="s">
        <v>1595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1596</v>
      </c>
      <c r="B646" s="1580" t="s">
        <v>775</v>
      </c>
      <c r="C646" s="1554" t="s">
        <v>182</v>
      </c>
      <c r="E646" s="1555"/>
    </row>
    <row r="647" spans="1:5" ht="18.75">
      <c r="A647" s="1549" t="s">
        <v>1597</v>
      </c>
      <c r="B647" s="1571" t="s">
        <v>1931</v>
      </c>
      <c r="C647" s="1554" t="s">
        <v>182</v>
      </c>
      <c r="E647" s="1555"/>
    </row>
    <row r="648" spans="1:5" ht="18.75">
      <c r="A648" s="1549" t="s">
        <v>1598</v>
      </c>
      <c r="B648" s="1572" t="s">
        <v>1932</v>
      </c>
      <c r="C648" s="1554" t="s">
        <v>182</v>
      </c>
      <c r="E648" s="1555"/>
    </row>
    <row r="649" spans="1:5" ht="18.75">
      <c r="A649" s="1549" t="s">
        <v>1599</v>
      </c>
      <c r="B649" s="1572" t="s">
        <v>1933</v>
      </c>
      <c r="C649" s="1554" t="s">
        <v>182</v>
      </c>
      <c r="E649" s="1555"/>
    </row>
    <row r="650" spans="1:5" ht="18.75">
      <c r="A650" s="1549" t="s">
        <v>1600</v>
      </c>
      <c r="B650" s="1572" t="s">
        <v>1934</v>
      </c>
      <c r="C650" s="1554" t="s">
        <v>182</v>
      </c>
      <c r="E650" s="1555"/>
    </row>
    <row r="651" spans="1:5" ht="18.75">
      <c r="A651" s="1549" t="s">
        <v>1601</v>
      </c>
      <c r="B651" s="1572" t="s">
        <v>1935</v>
      </c>
      <c r="C651" s="1554" t="s">
        <v>182</v>
      </c>
      <c r="E651" s="1555"/>
    </row>
    <row r="652" spans="1:5" ht="18.75">
      <c r="A652" s="1549" t="s">
        <v>1602</v>
      </c>
      <c r="B652" s="1572" t="s">
        <v>1936</v>
      </c>
      <c r="C652" s="1554" t="s">
        <v>182</v>
      </c>
      <c r="E652" s="1555"/>
    </row>
    <row r="653" spans="1:5" ht="18.75">
      <c r="A653" s="1549" t="s">
        <v>1603</v>
      </c>
      <c r="B653" s="1572" t="s">
        <v>1937</v>
      </c>
      <c r="C653" s="1554" t="s">
        <v>182</v>
      </c>
      <c r="E653" s="1555"/>
    </row>
    <row r="654" spans="1:5" ht="18.75">
      <c r="A654" s="1549" t="s">
        <v>1604</v>
      </c>
      <c r="B654" s="1572" t="s">
        <v>1938</v>
      </c>
      <c r="C654" s="1554" t="s">
        <v>182</v>
      </c>
      <c r="E654" s="1555"/>
    </row>
    <row r="655" spans="1:5" ht="18.75">
      <c r="A655" s="1549" t="s">
        <v>1605</v>
      </c>
      <c r="B655" s="1572" t="s">
        <v>1939</v>
      </c>
      <c r="C655" s="1554" t="s">
        <v>182</v>
      </c>
      <c r="E655" s="1555"/>
    </row>
    <row r="656" spans="1:5" ht="18.75">
      <c r="A656" s="1549" t="s">
        <v>1606</v>
      </c>
      <c r="B656" s="1572" t="s">
        <v>1940</v>
      </c>
      <c r="C656" s="1554" t="s">
        <v>182</v>
      </c>
      <c r="E656" s="1555"/>
    </row>
    <row r="657" spans="1:5" ht="18.75">
      <c r="A657" s="1549" t="s">
        <v>1607</v>
      </c>
      <c r="B657" s="1572" t="s">
        <v>1941</v>
      </c>
      <c r="C657" s="1554" t="s">
        <v>182</v>
      </c>
      <c r="E657" s="1555"/>
    </row>
    <row r="658" spans="1:5" ht="18.75">
      <c r="A658" s="1549" t="s">
        <v>1608</v>
      </c>
      <c r="B658" s="1572" t="s">
        <v>1942</v>
      </c>
      <c r="C658" s="1554" t="s">
        <v>182</v>
      </c>
      <c r="E658" s="1555"/>
    </row>
    <row r="659" spans="1:5" ht="18.75">
      <c r="A659" s="1549" t="s">
        <v>1609</v>
      </c>
      <c r="B659" s="1572" t="s">
        <v>1943</v>
      </c>
      <c r="C659" s="1554" t="s">
        <v>182</v>
      </c>
      <c r="E659" s="1555"/>
    </row>
    <row r="660" spans="1:5" ht="18.75">
      <c r="A660" s="1549" t="s">
        <v>1610</v>
      </c>
      <c r="B660" s="1572" t="s">
        <v>1944</v>
      </c>
      <c r="C660" s="1554" t="s">
        <v>182</v>
      </c>
      <c r="E660" s="1555"/>
    </row>
    <row r="661" spans="1:5" ht="18.75">
      <c r="A661" s="1549" t="s">
        <v>1611</v>
      </c>
      <c r="B661" s="1572" t="s">
        <v>1945</v>
      </c>
      <c r="C661" s="1554" t="s">
        <v>182</v>
      </c>
      <c r="E661" s="1555"/>
    </row>
    <row r="662" spans="1:5" ht="18.75">
      <c r="A662" s="1549" t="s">
        <v>1612</v>
      </c>
      <c r="B662" s="1572" t="s">
        <v>1946</v>
      </c>
      <c r="C662" s="1554" t="s">
        <v>182</v>
      </c>
      <c r="E662" s="1555"/>
    </row>
    <row r="663" spans="1:5" ht="18.75">
      <c r="A663" s="1549" t="s">
        <v>1613</v>
      </c>
      <c r="B663" s="1572" t="s">
        <v>1947</v>
      </c>
      <c r="C663" s="1554" t="s">
        <v>182</v>
      </c>
      <c r="E663" s="1555"/>
    </row>
    <row r="664" spans="1:5" ht="18.75">
      <c r="A664" s="1549" t="s">
        <v>1614</v>
      </c>
      <c r="B664" s="1572" t="s">
        <v>1948</v>
      </c>
      <c r="C664" s="1554" t="s">
        <v>182</v>
      </c>
      <c r="E664" s="1555"/>
    </row>
    <row r="665" spans="1:5" ht="18.75">
      <c r="A665" s="1549" t="s">
        <v>1615</v>
      </c>
      <c r="B665" s="1572" t="s">
        <v>1949</v>
      </c>
      <c r="C665" s="1554" t="s">
        <v>182</v>
      </c>
      <c r="E665" s="1555"/>
    </row>
    <row r="666" spans="1:5" ht="18.75">
      <c r="A666" s="1549" t="s">
        <v>1616</v>
      </c>
      <c r="B666" s="1572" t="s">
        <v>1950</v>
      </c>
      <c r="C666" s="1554" t="s">
        <v>182</v>
      </c>
      <c r="E666" s="1555"/>
    </row>
    <row r="667" spans="1:5" ht="18.75">
      <c r="A667" s="1549" t="s">
        <v>1617</v>
      </c>
      <c r="B667" s="1572" t="s">
        <v>1951</v>
      </c>
      <c r="C667" s="1554" t="s">
        <v>182</v>
      </c>
      <c r="E667" s="1555"/>
    </row>
    <row r="668" spans="1:5" ht="19.5" thickBot="1">
      <c r="A668" s="1549" t="s">
        <v>1618</v>
      </c>
      <c r="B668" s="1575" t="s">
        <v>1952</v>
      </c>
      <c r="C668" s="1554" t="s">
        <v>182</v>
      </c>
      <c r="E668" s="1555"/>
    </row>
    <row r="669" spans="1:5" ht="18.75">
      <c r="A669" s="1549" t="s">
        <v>1619</v>
      </c>
      <c r="B669" s="1571" t="s">
        <v>1953</v>
      </c>
      <c r="C669" s="1554" t="s">
        <v>182</v>
      </c>
      <c r="E669" s="1555"/>
    </row>
    <row r="670" spans="1:5" ht="18.75">
      <c r="A670" s="1549" t="s">
        <v>1620</v>
      </c>
      <c r="B670" s="1572" t="s">
        <v>1954</v>
      </c>
      <c r="C670" s="1554" t="s">
        <v>182</v>
      </c>
      <c r="E670" s="1555"/>
    </row>
    <row r="671" spans="1:5" ht="18.75">
      <c r="A671" s="1549" t="s">
        <v>1621</v>
      </c>
      <c r="B671" s="1572" t="s">
        <v>1955</v>
      </c>
      <c r="C671" s="1554" t="s">
        <v>182</v>
      </c>
      <c r="E671" s="1555"/>
    </row>
    <row r="672" spans="1:5" ht="18.75">
      <c r="A672" s="1549" t="s">
        <v>1622</v>
      </c>
      <c r="B672" s="1572" t="s">
        <v>1956</v>
      </c>
      <c r="C672" s="1554" t="s">
        <v>182</v>
      </c>
      <c r="E672" s="1555"/>
    </row>
    <row r="673" spans="1:5" ht="18.75">
      <c r="A673" s="1549" t="s">
        <v>1623</v>
      </c>
      <c r="B673" s="1572" t="s">
        <v>1957</v>
      </c>
      <c r="C673" s="1554" t="s">
        <v>182</v>
      </c>
      <c r="E673" s="1555"/>
    </row>
    <row r="674" spans="1:5" ht="18.75">
      <c r="A674" s="1549" t="s">
        <v>1624</v>
      </c>
      <c r="B674" s="1572" t="s">
        <v>1958</v>
      </c>
      <c r="C674" s="1554" t="s">
        <v>182</v>
      </c>
      <c r="E674" s="1555"/>
    </row>
    <row r="675" spans="1:5" ht="18.75">
      <c r="A675" s="1549" t="s">
        <v>1625</v>
      </c>
      <c r="B675" s="1572" t="s">
        <v>1959</v>
      </c>
      <c r="C675" s="1554" t="s">
        <v>182</v>
      </c>
      <c r="E675" s="1555"/>
    </row>
    <row r="676" spans="1:5" ht="18.75">
      <c r="A676" s="1549" t="s">
        <v>1626</v>
      </c>
      <c r="B676" s="1572" t="s">
        <v>1960</v>
      </c>
      <c r="C676" s="1554" t="s">
        <v>182</v>
      </c>
      <c r="E676" s="1555"/>
    </row>
    <row r="677" spans="1:5" ht="18.75">
      <c r="A677" s="1549" t="s">
        <v>1627</v>
      </c>
      <c r="B677" s="1572" t="s">
        <v>1961</v>
      </c>
      <c r="C677" s="1554" t="s">
        <v>182</v>
      </c>
      <c r="E677" s="1555"/>
    </row>
    <row r="678" spans="1:5" ht="19.5">
      <c r="A678" s="1549" t="s">
        <v>1628</v>
      </c>
      <c r="B678" s="1573" t="s">
        <v>1962</v>
      </c>
      <c r="C678" s="1554" t="s">
        <v>182</v>
      </c>
      <c r="E678" s="1555"/>
    </row>
    <row r="679" spans="1:5" ht="19.5" thickBot="1">
      <c r="A679" s="1549" t="s">
        <v>1629</v>
      </c>
      <c r="B679" s="1575" t="s">
        <v>1963</v>
      </c>
      <c r="C679" s="1554" t="s">
        <v>182</v>
      </c>
      <c r="E679" s="1555"/>
    </row>
    <row r="680" spans="1:5" ht="18.75">
      <c r="A680" s="1549" t="s">
        <v>1630</v>
      </c>
      <c r="B680" s="1571" t="s">
        <v>1964</v>
      </c>
      <c r="C680" s="1554" t="s">
        <v>182</v>
      </c>
      <c r="E680" s="1555"/>
    </row>
    <row r="681" spans="1:5" ht="18.75">
      <c r="A681" s="1549" t="s">
        <v>1631</v>
      </c>
      <c r="B681" s="1572" t="s">
        <v>1965</v>
      </c>
      <c r="C681" s="1554" t="s">
        <v>182</v>
      </c>
      <c r="E681" s="1555"/>
    </row>
    <row r="682" spans="1:5" ht="18.75">
      <c r="A682" s="1549" t="s">
        <v>1632</v>
      </c>
      <c r="B682" s="1572" t="s">
        <v>1966</v>
      </c>
      <c r="C682" s="1554" t="s">
        <v>182</v>
      </c>
      <c r="E682" s="1555"/>
    </row>
    <row r="683" spans="1:5" ht="18.75">
      <c r="A683" s="1549" t="s">
        <v>1633</v>
      </c>
      <c r="B683" s="1572" t="s">
        <v>1967</v>
      </c>
      <c r="C683" s="1554" t="s">
        <v>182</v>
      </c>
      <c r="E683" s="1555"/>
    </row>
    <row r="684" spans="1:5" ht="20.25" thickBot="1">
      <c r="A684" s="1549" t="s">
        <v>1634</v>
      </c>
      <c r="B684" s="1580" t="s">
        <v>1968</v>
      </c>
      <c r="C684" s="1554" t="s">
        <v>182</v>
      </c>
      <c r="E684" s="1555"/>
    </row>
    <row r="685" spans="1:5" ht="18.75">
      <c r="A685" s="1549" t="s">
        <v>1635</v>
      </c>
      <c r="B685" s="1571" t="s">
        <v>1969</v>
      </c>
      <c r="C685" s="1554" t="s">
        <v>182</v>
      </c>
      <c r="E685" s="1555"/>
    </row>
    <row r="686" spans="1:5" ht="18.75">
      <c r="A686" s="1549" t="s">
        <v>1636</v>
      </c>
      <c r="B686" s="1572" t="s">
        <v>1970</v>
      </c>
      <c r="C686" s="1554" t="s">
        <v>182</v>
      </c>
      <c r="E686" s="1555"/>
    </row>
    <row r="687" spans="1:5" ht="18.75">
      <c r="A687" s="1549" t="s">
        <v>1637</v>
      </c>
      <c r="B687" s="1572" t="s">
        <v>1971</v>
      </c>
      <c r="C687" s="1554" t="s">
        <v>182</v>
      </c>
      <c r="E687" s="1555"/>
    </row>
    <row r="688" spans="1:5" ht="18.75">
      <c r="A688" s="1549" t="s">
        <v>1638</v>
      </c>
      <c r="B688" s="1572" t="s">
        <v>1972</v>
      </c>
      <c r="C688" s="1554" t="s">
        <v>182</v>
      </c>
      <c r="E688" s="1555"/>
    </row>
    <row r="689" spans="1:5" ht="18.75">
      <c r="A689" s="1549" t="s">
        <v>1639</v>
      </c>
      <c r="B689" s="1572" t="s">
        <v>1973</v>
      </c>
      <c r="C689" s="1554" t="s">
        <v>182</v>
      </c>
      <c r="E689" s="1555"/>
    </row>
    <row r="690" spans="1:5" ht="18.75">
      <c r="A690" s="1549" t="s">
        <v>1640</v>
      </c>
      <c r="B690" s="1572" t="s">
        <v>1974</v>
      </c>
      <c r="C690" s="1554" t="s">
        <v>182</v>
      </c>
      <c r="E690" s="1555"/>
    </row>
    <row r="691" spans="1:5" ht="18.75">
      <c r="A691" s="1549" t="s">
        <v>1641</v>
      </c>
      <c r="B691" s="1572" t="s">
        <v>1975</v>
      </c>
      <c r="C691" s="1554" t="s">
        <v>182</v>
      </c>
      <c r="E691" s="1555"/>
    </row>
    <row r="692" spans="1:5" ht="18.75">
      <c r="A692" s="1549" t="s">
        <v>1642</v>
      </c>
      <c r="B692" s="1572" t="s">
        <v>1976</v>
      </c>
      <c r="C692" s="1554" t="s">
        <v>182</v>
      </c>
      <c r="E692" s="1555"/>
    </row>
    <row r="693" spans="1:5" ht="18.75">
      <c r="A693" s="1549" t="s">
        <v>1643</v>
      </c>
      <c r="B693" s="1572" t="s">
        <v>1977</v>
      </c>
      <c r="C693" s="1554" t="s">
        <v>182</v>
      </c>
      <c r="E693" s="1555"/>
    </row>
    <row r="694" spans="1:5" ht="18.75">
      <c r="A694" s="1549" t="s">
        <v>1644</v>
      </c>
      <c r="B694" s="1572" t="s">
        <v>1978</v>
      </c>
      <c r="C694" s="1554" t="s">
        <v>182</v>
      </c>
      <c r="E694" s="1555"/>
    </row>
    <row r="695" spans="1:5" ht="20.25" thickBot="1">
      <c r="A695" s="1549" t="s">
        <v>1645</v>
      </c>
      <c r="B695" s="1580" t="s">
        <v>1979</v>
      </c>
      <c r="C695" s="1554" t="s">
        <v>182</v>
      </c>
      <c r="E695" s="1555"/>
    </row>
    <row r="696" spans="1:5" ht="18.75">
      <c r="A696" s="1549" t="s">
        <v>1646</v>
      </c>
      <c r="B696" s="1571" t="s">
        <v>1980</v>
      </c>
      <c r="C696" s="1554" t="s">
        <v>182</v>
      </c>
      <c r="E696" s="1555"/>
    </row>
    <row r="697" spans="1:5" ht="18.75">
      <c r="A697" s="1549" t="s">
        <v>1647</v>
      </c>
      <c r="B697" s="1572" t="s">
        <v>1981</v>
      </c>
      <c r="C697" s="1554" t="s">
        <v>182</v>
      </c>
      <c r="E697" s="1555"/>
    </row>
    <row r="698" spans="1:5" ht="18.75">
      <c r="A698" s="1549" t="s">
        <v>1648</v>
      </c>
      <c r="B698" s="1572" t="s">
        <v>1982</v>
      </c>
      <c r="C698" s="1554" t="s">
        <v>182</v>
      </c>
      <c r="E698" s="1555"/>
    </row>
    <row r="699" spans="1:5" ht="18.75">
      <c r="A699" s="1549" t="s">
        <v>1649</v>
      </c>
      <c r="B699" s="1572" t="s">
        <v>1983</v>
      </c>
      <c r="C699" s="1554" t="s">
        <v>182</v>
      </c>
      <c r="E699" s="1555"/>
    </row>
    <row r="700" spans="1:5" ht="18.75">
      <c r="A700" s="1549" t="s">
        <v>1650</v>
      </c>
      <c r="B700" s="1572" t="s">
        <v>1984</v>
      </c>
      <c r="C700" s="1554" t="s">
        <v>182</v>
      </c>
      <c r="E700" s="1555"/>
    </row>
    <row r="701" spans="1:5" ht="18.75">
      <c r="A701" s="1549" t="s">
        <v>1651</v>
      </c>
      <c r="B701" s="1572" t="s">
        <v>1985</v>
      </c>
      <c r="C701" s="1554" t="s">
        <v>182</v>
      </c>
      <c r="E701" s="1555"/>
    </row>
    <row r="702" spans="1:5" ht="18.75">
      <c r="A702" s="1549" t="s">
        <v>1652</v>
      </c>
      <c r="B702" s="1572" t="s">
        <v>1986</v>
      </c>
      <c r="C702" s="1554" t="s">
        <v>182</v>
      </c>
      <c r="E702" s="1555"/>
    </row>
    <row r="703" spans="1:5" ht="18.75">
      <c r="A703" s="1549" t="s">
        <v>1653</v>
      </c>
      <c r="B703" s="1572" t="s">
        <v>1987</v>
      </c>
      <c r="C703" s="1554" t="s">
        <v>182</v>
      </c>
      <c r="E703" s="1555"/>
    </row>
    <row r="704" spans="1:5" ht="18.75">
      <c r="A704" s="1549" t="s">
        <v>1654</v>
      </c>
      <c r="B704" s="1572" t="s">
        <v>1988</v>
      </c>
      <c r="C704" s="1554" t="s">
        <v>182</v>
      </c>
      <c r="E704" s="1555"/>
    </row>
    <row r="705" spans="1:5" ht="20.25" thickBot="1">
      <c r="A705" s="1549" t="s">
        <v>1655</v>
      </c>
      <c r="B705" s="1580" t="s">
        <v>1989</v>
      </c>
      <c r="C705" s="1554" t="s">
        <v>182</v>
      </c>
      <c r="E705" s="1555"/>
    </row>
    <row r="706" spans="1:5" ht="18.75">
      <c r="A706" s="1549" t="s">
        <v>1656</v>
      </c>
      <c r="B706" s="1571" t="s">
        <v>1990</v>
      </c>
      <c r="C706" s="1554" t="s">
        <v>182</v>
      </c>
      <c r="E706" s="1555"/>
    </row>
    <row r="707" spans="1:5" ht="18.75">
      <c r="A707" s="1549" t="s">
        <v>1657</v>
      </c>
      <c r="B707" s="1572" t="s">
        <v>1991</v>
      </c>
      <c r="C707" s="1554" t="s">
        <v>182</v>
      </c>
      <c r="E707" s="1555"/>
    </row>
    <row r="708" spans="1:5" ht="18.75">
      <c r="A708" s="1549" t="s">
        <v>1658</v>
      </c>
      <c r="B708" s="1572" t="s">
        <v>1992</v>
      </c>
      <c r="C708" s="1554" t="s">
        <v>182</v>
      </c>
      <c r="E708" s="1555"/>
    </row>
    <row r="709" spans="1:5" ht="18.75">
      <c r="A709" s="1549" t="s">
        <v>1659</v>
      </c>
      <c r="B709" s="1572" t="s">
        <v>1993</v>
      </c>
      <c r="C709" s="1554" t="s">
        <v>182</v>
      </c>
      <c r="E709" s="1555"/>
    </row>
    <row r="710" spans="1:5" ht="20.25" thickBot="1">
      <c r="A710" s="1549" t="s">
        <v>1660</v>
      </c>
      <c r="B710" s="1580" t="s">
        <v>1994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1661</v>
      </c>
    </row>
    <row r="714" spans="1:3" ht="14.25">
      <c r="A714" s="1586"/>
      <c r="B714" s="1587">
        <v>43159</v>
      </c>
      <c r="C714" s="1586" t="s">
        <v>1662</v>
      </c>
    </row>
    <row r="715" spans="1:3" ht="14.25">
      <c r="A715" s="1586"/>
      <c r="B715" s="1587">
        <v>43190</v>
      </c>
      <c r="C715" s="1586" t="s">
        <v>1663</v>
      </c>
    </row>
    <row r="716" spans="1:3" ht="14.25">
      <c r="A716" s="1586"/>
      <c r="B716" s="1587">
        <v>43220</v>
      </c>
      <c r="C716" s="1586" t="s">
        <v>1664</v>
      </c>
    </row>
    <row r="717" spans="1:3" ht="14.25">
      <c r="A717" s="1586"/>
      <c r="B717" s="1587">
        <v>43251</v>
      </c>
      <c r="C717" s="1586" t="s">
        <v>1665</v>
      </c>
    </row>
    <row r="718" spans="1:3" ht="14.25">
      <c r="A718" s="1586"/>
      <c r="B718" s="1587">
        <v>43281</v>
      </c>
      <c r="C718" s="1586" t="s">
        <v>1666</v>
      </c>
    </row>
    <row r="719" spans="1:3" ht="14.25">
      <c r="A719" s="1586"/>
      <c r="B719" s="1587">
        <v>43312</v>
      </c>
      <c r="C719" s="1586" t="s">
        <v>1667</v>
      </c>
    </row>
    <row r="720" spans="1:3" ht="14.25">
      <c r="A720" s="1586"/>
      <c r="B720" s="1587">
        <v>43343</v>
      </c>
      <c r="C720" s="1586" t="s">
        <v>1668</v>
      </c>
    </row>
    <row r="721" spans="1:3" ht="14.25">
      <c r="A721" s="1586"/>
      <c r="B721" s="1587">
        <v>43373</v>
      </c>
      <c r="C721" s="1586" t="s">
        <v>1669</v>
      </c>
    </row>
    <row r="722" spans="1:3" ht="14.25">
      <c r="A722" s="1586"/>
      <c r="B722" s="1587">
        <v>43404</v>
      </c>
      <c r="C722" s="1586" t="s">
        <v>1670</v>
      </c>
    </row>
    <row r="723" spans="1:3" ht="14.25">
      <c r="A723" s="1586"/>
      <c r="B723" s="1587">
        <v>43434</v>
      </c>
      <c r="C723" s="1586" t="s">
        <v>1671</v>
      </c>
    </row>
    <row r="724" spans="1:3" ht="14.25">
      <c r="A724" s="1586"/>
      <c r="B724" s="1587">
        <v>43465</v>
      </c>
      <c r="C724" s="1586" t="s">
        <v>1672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2080</v>
      </c>
      <c r="I2" s="61"/>
    </row>
    <row r="3" spans="1:9" ht="12.75">
      <c r="A3" s="61" t="s">
        <v>718</v>
      </c>
      <c r="B3" s="61" t="s">
        <v>2078</v>
      </c>
      <c r="I3" s="61"/>
    </row>
    <row r="4" spans="1:9" ht="15.75">
      <c r="A4" s="61" t="s">
        <v>719</v>
      </c>
      <c r="B4" s="61" t="s">
        <v>1266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2079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790">
        <f>$B$7</f>
        <v>0</v>
      </c>
      <c r="J14" s="1791"/>
      <c r="K14" s="1791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1267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92">
        <f>$B$9</f>
        <v>0</v>
      </c>
      <c r="J16" s="1793"/>
      <c r="K16" s="1794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795">
        <f>$B$12</f>
        <v>0</v>
      </c>
      <c r="J19" s="1796"/>
      <c r="K19" s="1797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798" t="s">
        <v>2046</v>
      </c>
      <c r="M23" s="1799"/>
      <c r="N23" s="1799"/>
      <c r="O23" s="1800"/>
      <c r="P23" s="1801" t="s">
        <v>2047</v>
      </c>
      <c r="Q23" s="1802"/>
      <c r="R23" s="1802"/>
      <c r="S23" s="1803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04" t="s">
        <v>753</v>
      </c>
      <c r="K30" s="1805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84" t="s">
        <v>756</v>
      </c>
      <c r="K33" s="1785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86" t="s">
        <v>195</v>
      </c>
      <c r="K39" s="1787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88" t="s">
        <v>200</v>
      </c>
      <c r="K47" s="1789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84" t="s">
        <v>201</v>
      </c>
      <c r="K48" s="1785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76" t="s">
        <v>275</v>
      </c>
      <c r="K66" s="1777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76" t="s">
        <v>731</v>
      </c>
      <c r="K70" s="1777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76" t="s">
        <v>220</v>
      </c>
      <c r="K76" s="1777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76" t="s">
        <v>222</v>
      </c>
      <c r="K79" s="1777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82" t="s">
        <v>223</v>
      </c>
      <c r="K80" s="1783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82" t="s">
        <v>224</v>
      </c>
      <c r="K81" s="1783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82" t="s">
        <v>1677</v>
      </c>
      <c r="K82" s="1783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76" t="s">
        <v>225</v>
      </c>
      <c r="K83" s="1777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2011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2031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1674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76" t="s">
        <v>237</v>
      </c>
      <c r="K99" s="1777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76" t="s">
        <v>238</v>
      </c>
      <c r="K100" s="1777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76" t="s">
        <v>239</v>
      </c>
      <c r="K101" s="1777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76" t="s">
        <v>240</v>
      </c>
      <c r="K102" s="1777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76" t="s">
        <v>1678</v>
      </c>
      <c r="K109" s="1777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76" t="s">
        <v>1675</v>
      </c>
      <c r="K113" s="1777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76" t="s">
        <v>1676</v>
      </c>
      <c r="K114" s="1777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82" t="s">
        <v>250</v>
      </c>
      <c r="K115" s="1783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76" t="s">
        <v>276</v>
      </c>
      <c r="K116" s="1777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74" t="s">
        <v>251</v>
      </c>
      <c r="K119" s="1775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74" t="s">
        <v>252</v>
      </c>
      <c r="K120" s="1775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74" t="s">
        <v>632</v>
      </c>
      <c r="K128" s="1775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74" t="s">
        <v>694</v>
      </c>
      <c r="K131" s="1775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76" t="s">
        <v>695</v>
      </c>
      <c r="K132" s="1777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78" t="s">
        <v>925</v>
      </c>
      <c r="K137" s="1779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780" t="s">
        <v>703</v>
      </c>
      <c r="K141" s="1781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80" t="s">
        <v>703</v>
      </c>
      <c r="K142" s="1781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52" operator="equal" stopIfTrue="1">
      <formula>0</formula>
    </cfRule>
  </conditionalFormatting>
  <conditionalFormatting sqref="L21">
    <cfRule type="cellIs" priority="18" dxfId="142" operator="equal" stopIfTrue="1">
      <formula>98</formula>
    </cfRule>
    <cfRule type="cellIs" priority="19" dxfId="143" operator="equal" stopIfTrue="1">
      <formula>96</formula>
    </cfRule>
    <cfRule type="cellIs" priority="20" dxfId="144" operator="equal" stopIfTrue="1">
      <formula>42</formula>
    </cfRule>
    <cfRule type="cellIs" priority="21" dxfId="145" operator="equal" stopIfTrue="1">
      <formula>97</formula>
    </cfRule>
    <cfRule type="cellIs" priority="22" dxfId="146" operator="equal" stopIfTrue="1">
      <formula>33</formula>
    </cfRule>
  </conditionalFormatting>
  <conditionalFormatting sqref="M21">
    <cfRule type="cellIs" priority="13" dxfId="146" operator="equal" stopIfTrue="1">
      <formula>"ЧУЖДИ СРЕДСТВА"</formula>
    </cfRule>
    <cfRule type="cellIs" priority="14" dxfId="145" operator="equal" stopIfTrue="1">
      <formula>"СЕС - ДМП"</formula>
    </cfRule>
    <cfRule type="cellIs" priority="15" dxfId="144" operator="equal" stopIfTrue="1">
      <formula>"СЕС - РА"</formula>
    </cfRule>
    <cfRule type="cellIs" priority="16" dxfId="143" operator="equal" stopIfTrue="1">
      <formula>"СЕС - ДЕС"</formula>
    </cfRule>
    <cfRule type="cellIs" priority="17" dxfId="14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5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Radeto</cp:lastModifiedBy>
  <cp:lastPrinted>2013-12-30T07:01:00Z</cp:lastPrinted>
  <dcterms:created xsi:type="dcterms:W3CDTF">1997-12-10T11:54:07Z</dcterms:created>
  <dcterms:modified xsi:type="dcterms:W3CDTF">2018-06-11T06:36:14Z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