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2">'OTCHET'!$B:$L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<sst xmlns="http://schemas.openxmlformats.org/spreadsheetml/2006/main" count="2859" uniqueCount="2079">
  <si>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</si>
  <si>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</si>
  <si>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</si>
  <si>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</si>
  <si>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</si>
  <si>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</si>
  <si>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</si>
  <si>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</si>
  <si>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</si>
  <si>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</si>
  <si>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</si>
  <si>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</si>
  <si>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</si>
  <si>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</si>
  <si>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</si>
  <si>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</si>
  <si>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</si>
  <si>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</si>
  <si>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</si>
  <si>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</si>
  <si>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</si>
  <si>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</si>
  <si>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</si>
  <si>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</si>
  <si>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</si>
  <si>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</si>
  <si>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</si>
  <si>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</si>
  <si>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</si>
  <si>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</si>
  <si>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</si>
  <si>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</si>
  <si>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</si>
  <si>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</si>
  <si>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</si>
  <si>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</si>
  <si>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</si>
  <si>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</si>
  <si>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</si>
  <si>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</si>
  <si>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</si>
  <si>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</si>
  <si>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</si>
  <si>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</si>
  <si>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</si>
  <si>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</si>
  <si>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</si>
  <si>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</si>
  <si>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</si>
  <si>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</si>
  <si>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</si>
  <si>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</si>
  <si>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</si>
  <si>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</si>
  <si>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</si>
  <si>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</si>
  <si>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</si>
  <si>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</si>
  <si>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</si>
  <si>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</si>
  <si>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</si>
  <si>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</si>
  <si>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</si>
  <si>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</si>
  <si>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</si>
  <si>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</si>
  <si>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</si>
  <si>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</si>
  <si>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</si>
  <si>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</si>
  <si>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</si>
  <si>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</si>
  <si>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</si>
  <si>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</si>
  <si>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</si>
  <si>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</si>
  <si>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</si>
  <si>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</si>
  <si>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</si>
  <si>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</si>
  <si>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</si>
  <si>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</si>
  <si>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</si>
  <si>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</si>
  <si>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</si>
  <si>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</si>
  <si>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</si>
  <si>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</si>
  <si>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</si>
  <si>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</si>
  <si>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</si>
  <si>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</si>
  <si>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</si>
  <si>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</si>
  <si>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</si>
  <si>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</si>
  <si>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</si>
  <si>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</si>
  <si>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</si>
  <si>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</si>
  <si>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</si>
  <si>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</si>
  <si>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</si>
  <si>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</si>
  <si>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</si>
  <si>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</si>
  <si>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</si>
  <si>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</si>
  <si>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</si>
  <si>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</si>
  <si>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</si>
  <si>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</si>
  <si>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</si>
  <si>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</si>
  <si>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</si>
  <si>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</si>
  <si>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</si>
  <si>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</si>
  <si>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</si>
  <si>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</si>
  <si>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</si>
  <si>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</si>
  <si>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</si>
  <si>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</si>
  <si>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</si>
  <si>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</si>
  <si>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</si>
  <si>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</si>
  <si>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</si>
  <si>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</si>
  <si>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</si>
  <si>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</si>
  <si>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</si>
  <si>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</si>
  <si>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</si>
  <si>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</si>
  <si>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</si>
  <si>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</si>
  <si>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</si>
  <si>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</si>
  <si>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</si>
  <si>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</si>
  <si>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</si>
  <si>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</si>
  <si>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</si>
  <si>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</si>
  <si>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</si>
  <si>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</si>
  <si>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</si>
  <si>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</si>
  <si>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</si>
  <si>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</si>
  <si>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</si>
  <si>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</si>
  <si>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</si>
  <si>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</si>
  <si>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</si>
  <si>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</si>
  <si>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</si>
  <si>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</si>
  <si>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</si>
  <si>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</si>
  <si>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</si>
  <si>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</si>
  <si>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</si>
  <si>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</si>
  <si>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</si>
  <si>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</si>
  <si>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</si>
  <si>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</si>
  <si>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</si>
  <si>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</si>
  <si>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</si>
  <si>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</si>
  <si>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</si>
  <si>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</si>
  <si>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</si>
  <si>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</si>
  <si>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</si>
  <si>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</si>
  <si>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</si>
  <si>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</si>
  <si>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</si>
  <si>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</si>
  <si>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</si>
  <si>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</si>
  <si>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</si>
  <si>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</si>
  <si>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</si>
  <si>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</si>
  <si>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</si>
  <si>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</si>
  <si>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</si>
  <si>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</si>
  <si>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</si>
  <si>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</si>
  <si>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</si>
  <si>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</si>
  <si>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</si>
  <si>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</si>
  <si>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</si>
  <si>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</si>
  <si>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</si>
  <si>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</si>
  <si>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</si>
  <si>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</si>
  <si>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</si>
  <si>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</si>
  <si>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</si>
  <si>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</si>
  <si>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</si>
  <si>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</si>
  <si>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</si>
  <si>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</si>
  <si>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</si>
  <si>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</si>
  <si>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</si>
  <si>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</si>
  <si>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</si>
  <si>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</si>
  <si>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</si>
  <si>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</si>
  <si>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</si>
  <si>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</si>
  <si>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</si>
  <si>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</si>
  <si>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</si>
  <si>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</si>
  <si>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</si>
  <si>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</si>
  <si>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</si>
  <si>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</si>
  <si>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</si>
  <si>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</si>
  <si>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</si>
  <si>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</si>
  <si>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</si>
  <si>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</si>
  <si>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</si>
  <si>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</si>
  <si>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</si>
  <si>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</si>
  <si>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</si>
  <si>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</si>
  <si>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</si>
  <si>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</si>
  <si>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</si>
  <si>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</si>
  <si>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</si>
  <si>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</si>
  <si>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</si>
  <si>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</si>
  <si>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</si>
  <si>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</si>
  <si>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</si>
  <si>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</si>
  <si>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</si>
  <si>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</si>
  <si>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</si>
  <si>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</si>
  <si>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</si>
  <si>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</si>
  <si>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</si>
  <si>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</si>
  <si>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</si>
  <si>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</si>
  <si>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</si>
  <si>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</si>
  <si>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</si>
  <si>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</si>
  <si>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</si>
  <si>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</si>
  <si>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</si>
  <si>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</si>
  <si>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</si>
  <si>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</si>
  <si>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</si>
  <si>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</si>
  <si>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</si>
  <si>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</si>
  <si>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</si>
  <si>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</si>
  <si>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</si>
  <si>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</si>
  <si>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</si>
  <si>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</si>
  <si>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</si>
  <si>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</si>
  <si>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</si>
  <si>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</si>
  <si>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</si>
  <si>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</si>
  <si>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</si>
  <si>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</si>
  <si>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</si>
  <si>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</si>
  <si>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</si>
  <si>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</si>
  <si>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</si>
  <si>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</si>
  <si>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</si>
  <si>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</si>
  <si>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</si>
  <si>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</si>
  <si>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</si>
  <si>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</si>
  <si>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</si>
  <si>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</si>
  <si>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</si>
  <si>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</si>
  <si>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</si>
  <si>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</si>
  <si>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</si>
  <si>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</si>
  <si>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</si>
  <si>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</si>
  <si>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</si>
  <si>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</si>
  <si>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</si>
  <si>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</si>
  <si>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</si>
  <si>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</si>
  <si>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</si>
  <si>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</si>
  <si>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</si>
  <si>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</si>
  <si>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</si>
  <si>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</si>
  <si>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</si>
  <si>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</si>
  <si>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</si>
  <si>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</si>
  <si>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</si>
  <si>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</si>
  <si>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</si>
  <si>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</si>
  <si>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</si>
  <si>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</si>
  <si>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</si>
  <si>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</si>
  <si>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</si>
  <si>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</si>
  <si>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</si>
  <si>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</si>
  <si>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</si>
  <si>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</si>
  <si>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</si>
  <si>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</si>
  <si>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</si>
  <si>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</si>
  <si>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</si>
  <si>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</si>
  <si>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</si>
  <si>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</si>
  <si>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</si>
  <si>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</si>
  <si>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</si>
  <si>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</si>
  <si>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</si>
  <si>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</si>
  <si>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</si>
  <si>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</si>
  <si>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</si>
  <si>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</si>
  <si>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</si>
  <si>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</si>
  <si>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</si>
  <si>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</si>
  <si>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</si>
  <si>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</si>
  <si>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</si>
  <si>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</si>
  <si>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</si>
  <si>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</si>
  <si>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</si>
  <si>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</si>
  <si>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</si>
  <si>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</si>
  <si>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</si>
  <si>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</si>
  <si>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</si>
  <si>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</si>
  <si>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</si>
  <si>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</si>
  <si>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</si>
  <si>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</si>
  <si>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</si>
  <si>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</si>
  <si>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</si>
  <si>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</si>
  <si>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</si>
  <si>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</si>
  <si>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</si>
  <si>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</si>
  <si>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</si>
  <si>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</si>
  <si>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</si>
  <si>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</si>
  <si>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</si>
  <si>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</si>
  <si>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</si>
  <si>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</si>
  <si>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</si>
  <si>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</si>
  <si>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</si>
  <si>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</si>
  <si>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</si>
  <si>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</si>
  <si>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</si>
  <si>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</si>
  <si>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</si>
  <si>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</si>
  <si>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</si>
  <si>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</si>
  <si>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</si>
  <si>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</si>
  <si>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</si>
  <si>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</si>
  <si>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</si>
  <si>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</si>
  <si>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</si>
  <si>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</si>
  <si>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</si>
  <si>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</si>
  <si>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</si>
  <si>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</si>
  <si>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</si>
  <si>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</si>
  <si>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</si>
  <si>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</si>
  <si>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</si>
  <si>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</si>
  <si>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</si>
  <si>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</si>
  <si>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</si>
  <si>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</si>
  <si>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</si>
  <si>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</si>
  <si>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</si>
  <si>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</si>
  <si>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</si>
  <si>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</si>
  <si>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</si>
  <si>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</si>
  <si>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</si>
  <si>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</si>
  <si>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</si>
  <si>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</si>
  <si>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</si>
  <si>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</si>
  <si>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</si>
  <si>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</si>
  <si>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</si>
  <si>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</si>
  <si>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</si>
  <si>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</si>
  <si>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</si>
  <si>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</si>
  <si>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</si>
  <si>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</si>
  <si>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</si>
  <si>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</si>
  <si>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</si>
  <si>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</si>
  <si>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</si>
  <si>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</si>
  <si>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</si>
  <si>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</si>
  <si>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</si>
  <si>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</si>
  <si>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</si>
  <si>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</si>
  <si>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</si>
  <si>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</si>
  <si>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</si>
  <si>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</si>
  <si>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</si>
  <si>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</si>
  <si>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</si>
  <si>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</si>
  <si>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</si>
  <si>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</si>
  <si>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</si>
  <si>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</si>
  <si>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</si>
  <si>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</si>
  <si>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</si>
  <si>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</si>
  <si>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</si>
  <si>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</si>
  <si>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</si>
  <si>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</si>
  <si>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</si>
  <si>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</si>
  <si>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</si>
  <si>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</si>
  <si>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</si>
  <si>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</si>
  <si>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</si>
  <si>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</si>
  <si>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</si>
  <si>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</si>
  <si>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</si>
  <si>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</si>
  <si>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</si>
  <si>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</si>
  <si>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</si>
  <si>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</si>
  <si>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</si>
  <si>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</si>
  <si>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</si>
  <si>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</si>
  <si>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</si>
  <si>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</si>
  <si>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</si>
  <si>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</si>
  <si>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</si>
  <si>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</si>
  <si>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</si>
  <si>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</si>
  <si>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</si>
  <si>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</si>
  <si>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</si>
  <si>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</si>
  <si>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</si>
  <si>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</si>
  <si>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</si>
  <si>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</si>
  <si>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</si>
  <si>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</si>
  <si>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</si>
  <si>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</si>
  <si>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</si>
  <si>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</si>
  <si>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</si>
  <si>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</si>
  <si>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</si>
  <si>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</si>
  <si>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</si>
  <si>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</si>
  <si>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</si>
  <si>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</si>
  <si>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</si>
  <si>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</si>
  <si>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</si>
  <si>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</si>
  <si>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</si>
  <si>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</si>
  <si>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</si>
  <si>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</si>
  <si>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</si>
  <si>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</si>
  <si>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</si>
  <si>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</si>
  <si>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</si>
  <si>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</si>
  <si>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</si>
  <si>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</si>
  <si>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</si>
  <si>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</si>
  <si>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</si>
  <si>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</si>
  <si>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</si>
  <si>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</si>
  <si>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</si>
  <si>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</si>
  <si>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</si>
  <si>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</si>
  <si>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</si>
  <si>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</si>
  <si>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</si>
  <si>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</si>
  <si>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</si>
  <si>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</si>
  <si>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</si>
  <si>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</si>
  <si>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</si>
  <si>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</si>
  <si>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</si>
  <si>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</si>
  <si>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</si>
  <si>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</si>
  <si>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</si>
  <si>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</si>
  <si>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</si>
  <si>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</si>
  <si>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</si>
  <si>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</si>
  <si>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</si>
  <si>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</si>
  <si>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</si>
  <si>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</si>
  <si>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</si>
  <si>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</si>
  <si>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</si>
  <si>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</si>
  <si>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</si>
  <si>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</si>
  <si>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</si>
  <si>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</si>
  <si>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</si>
  <si>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</si>
  <si>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</si>
  <si>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</si>
  <si>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</si>
  <si>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</si>
  <si>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</si>
  <si>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</si>
  <si>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</si>
  <si>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</si>
  <si>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</si>
  <si>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</si>
  <si>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</si>
  <si>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</si>
  <si>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</si>
  <si>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</si>
  <si>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</si>
  <si>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</si>
  <si>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</si>
  <si>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</si>
  <si>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</si>
  <si>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</si>
  <si>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</si>
  <si>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</si>
  <si>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</si>
  <si>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</si>
  <si>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</si>
  <si>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</si>
  <si>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</si>
  <si>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</si>
  <si>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</si>
  <si>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</si>
  <si>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</si>
  <si>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</si>
  <si>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</si>
  <si>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</si>
  <si>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</si>
  <si>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</si>
  <si>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</si>
  <si>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</si>
  <si>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</si>
  <si>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</si>
  <si>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</si>
  <si>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</si>
  <si>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</si>
  <si>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</si>
  <si>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</si>
  <si>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</si>
  <si>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</si>
  <si>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</si>
  <si>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</si>
  <si>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</si>
  <si>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</si>
  <si>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</si>
  <si>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</si>
  <si>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</si>
  <si>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</si>
  <si>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</si>
  <si>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</si>
  <si>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</si>
  <si>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</si>
  <si>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</si>
  <si>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</si>
  <si>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</si>
  <si>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</si>
  <si>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</si>
  <si>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</si>
  <si>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</si>
  <si>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</si>
  <si>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</si>
  <si>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</si>
  <si>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</si>
  <si>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</si>
  <si>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</si>
  <si>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</si>
  <si>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</si>
  <si>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</si>
  <si>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</si>
  <si>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</si>
  <si>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</si>
  <si>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</si>
  <si>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</si>
  <si>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</si>
  <si>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</si>
  <si>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</si>
  <si>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</si>
  <si>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</si>
  <si>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</si>
  <si>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</si>
  <si>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</si>
  <si>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</si>
  <si>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</si>
  <si>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</si>
  <si>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</si>
  <si>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</si>
  <si>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</si>
  <si>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</si>
  <si>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</si>
  <si>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</si>
  <si>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</si>
  <si>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</si>
  <si>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</si>
  <si>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</si>
  <si>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</si>
  <si>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</si>
  <si>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</si>
  <si>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</si>
  <si>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</si>
  <si>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</si>
  <si>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</si>
  <si>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</si>
  <si>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</si>
  <si>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</si>
  <si>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</si>
  <si>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</si>
  <si>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</si>
  <si>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</si>
  <si>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</si>
  <si>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</si>
  <si>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</si>
  <si>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</si>
  <si>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</si>
  <si>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</si>
  <si>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</si>
  <si>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</si>
  <si>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</si>
  <si>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</si>
  <si>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</si>
  <si>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</si>
  <si>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</si>
  <si>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</si>
  <si>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</si>
  <si>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</si>
  <si>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</si>
  <si>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</si>
  <si>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</si>
  <si>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</si>
  <si>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</si>
  <si>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</si>
  <si>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</si>
  <si>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</si>
  <si>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</si>
  <si>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</si>
  <si>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</si>
  <si>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</si>
  <si>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</si>
  <si>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</si>
  <si>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</si>
  <si>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</si>
  <si>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</si>
  <si>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</si>
  <si>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</si>
  <si>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</si>
  <si>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</si>
  <si>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</si>
  <si>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</si>
  <si>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</si>
  <si>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</si>
  <si>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</si>
  <si>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</si>
  <si>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</si>
  <si>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</si>
  <si>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</si>
  <si>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</si>
  <si>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</si>
  <si>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</si>
  <si>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</si>
  <si>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</si>
  <si>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</si>
  <si>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</si>
  <si>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</si>
  <si>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</si>
  <si>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</si>
  <si>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</si>
  <si>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</si>
  <si>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</si>
  <si>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</si>
  <si>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</si>
  <si>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</si>
  <si>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</si>
  <si>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</si>
  <si>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</si>
  <si>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</si>
  <si>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</si>
  <si>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</si>
  <si>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</si>
  <si>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</si>
  <si>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</si>
  <si>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</si>
  <si>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</si>
  <si>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</si>
  <si>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</si>
  <si>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</si>
  <si>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</si>
  <si>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</si>
  <si>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</si>
  <si>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</si>
  <si>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</si>
  <si>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</si>
  <si>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</si>
  <si>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</si>
  <si>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</si>
  <si>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</si>
  <si>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</si>
  <si>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</si>
  <si>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</si>
  <si>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</si>
  <si>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</si>
  <si>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</si>
  <si>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</si>
  <si>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</si>
  <si>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</si>
  <si>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</si>
  <si>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</si>
  <si>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</si>
  <si>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</si>
  <si>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</si>
  <si>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</si>
  <si>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</si>
  <si>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</si>
  <si>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</si>
  <si>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</si>
  <si>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</si>
  <si>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</si>
  <si>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</si>
  <si>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</si>
  <si>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</si>
  <si>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</si>
  <si>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</si>
  <si>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</si>
  <si>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</si>
  <si>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</si>
  <si>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</si>
  <si>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</si>
  <si>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</si>
  <si>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</si>
  <si>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</si>
  <si>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</si>
  <si>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</si>
  <si>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</si>
  <si>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</si>
  <si>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</si>
  <si>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</si>
  <si>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</si>
  <si>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</si>
  <si>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</si>
  <si>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</si>
  <si>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</si>
  <si>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</si>
  <si>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</si>
  <si>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</si>
  <si>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</si>
  <si>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</si>
  <si>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</si>
  <si>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</si>
  <si>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</si>
  <si>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</si>
  <si>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</si>
  <si>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</si>
  <si>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</si>
  <si>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</si>
  <si>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</si>
  <si>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</si>
  <si>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</si>
  <si>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</si>
  <si>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</si>
  <si>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</si>
  <si>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</si>
  <si>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</si>
  <si>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</si>
  <si>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</si>
  <si>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</si>
  <si>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</si>
  <si>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</si>
  <si>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</si>
  <si>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</si>
  <si>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</si>
  <si>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</si>
  <si>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</si>
  <si>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</si>
  <si>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</si>
  <si>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</si>
  <si>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</si>
  <si>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</si>
  <si>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</si>
  <si>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</si>
  <si>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</si>
  <si>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</si>
  <si>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</si>
  <si>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</si>
  <si>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</si>
  <si>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</si>
  <si>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</si>
  <si>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</si>
  <si>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</si>
  <si>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</si>
  <si>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</si>
  <si>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</si>
  <si>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</si>
  <si>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</si>
  <si>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</si>
  <si>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</si>
  <si>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</si>
  <si>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</si>
  <si>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</si>
  <si>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</si>
  <si>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</si>
  <si>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</si>
  <si>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</si>
  <si>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</si>
  <si>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</si>
  <si>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</si>
  <si>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</si>
  <si>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</si>
  <si>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</si>
  <si>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</si>
  <si>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</si>
  <si>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</si>
  <si>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</si>
  <si>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</si>
  <si>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</si>
  <si>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</si>
  <si>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</si>
  <si>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</si>
  <si>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</si>
  <si>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</si>
  <si>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</si>
  <si>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</si>
  <si>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</si>
  <si>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</si>
  <si>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</si>
  <si>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</si>
  <si>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</si>
  <si>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</si>
  <si>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</si>
  <si>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</si>
  <si>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</si>
  <si>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</si>
  <si>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</si>
  <si>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</si>
  <si>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</si>
  <si>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</si>
  <si>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</si>
  <si>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</si>
  <si>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</si>
  <si>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</si>
  <si>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</si>
  <si>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</si>
  <si>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</si>
  <si>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</si>
  <si>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</si>
  <si>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</si>
  <si>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</si>
  <si>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</si>
  <si>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</si>
  <si>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</si>
  <si>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</si>
  <si>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</si>
  <si>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</si>
  <si>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</si>
  <si>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</si>
  <si>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</si>
  <si>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</si>
  <si>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</si>
  <si>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</si>
  <si>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</si>
  <si>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</si>
  <si>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</si>
  <si>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</si>
  <si>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</si>
  <si>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</si>
  <si>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</si>
  <si>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</si>
  <si>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</si>
  <si>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</si>
  <si>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</si>
  <si>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</si>
  <si>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</si>
  <si>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</si>
  <si>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</si>
  <si>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</si>
  <si>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</si>
  <si>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</si>
  <si>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</si>
  <si>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</si>
  <si>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</si>
  <si>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</si>
  <si>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</si>
  <si>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</si>
  <si>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</si>
  <si>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</si>
  <si>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</si>
  <si>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</si>
  <si>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</si>
  <si>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</si>
  <si>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</si>
  <si>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</si>
  <si>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</si>
  <si>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</si>
  <si>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</si>
  <si>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</si>
  <si>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</si>
  <si>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</si>
  <si>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</si>
  <si>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</si>
  <si>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</si>
  <si>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</si>
  <si>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</si>
  <si>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</si>
  <si>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</si>
  <si>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</si>
  <si>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</si>
  <si>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</si>
  <si>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</si>
  <si>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</si>
  <si>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</si>
  <si>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</si>
  <si>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</si>
  <si>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</si>
  <si>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</si>
  <si>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</si>
  <si>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</si>
  <si>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</si>
  <si>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</si>
  <si>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</si>
  <si>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</si>
  <si>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</si>
  <si>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</si>
  <si>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</si>
  <si>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</si>
  <si>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</si>
  <si>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</si>
  <si>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</si>
  <si>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</si>
  <si>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</si>
  <si>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</si>
  <si>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</si>
  <si>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</si>
  <si>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</si>
  <si>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</si>
  <si>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</si>
  <si>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</si>
  <si>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</si>
  <si>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</si>
  <si>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</si>
  <si>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</si>
  <si>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</si>
  <si>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</si>
  <si>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</si>
  <si>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</si>
  <si>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</si>
  <si>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</si>
  <si>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</si>
  <si>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</si>
  <si>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</si>
  <si>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</si>
  <si>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</si>
  <si>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</si>
  <si>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</si>
  <si>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</si>
  <si>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</si>
  <si>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</si>
  <si>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</si>
  <si>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</si>
  <si>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</si>
  <si>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</si>
  <si>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</si>
  <si>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</si>
  <si>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</si>
  <si>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</si>
  <si>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</si>
  <si>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</si>
  <si>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</si>
  <si>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</si>
  <si>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</si>
  <si>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</si>
  <si>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</si>
  <si>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</si>
  <si>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</si>
  <si>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</si>
  <si>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</si>
  <si>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</si>
  <si>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</si>
  <si>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</si>
  <si>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</si>
  <si>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</si>
  <si>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</si>
  <si>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</si>
  <si>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</si>
  <si>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</si>
  <si>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</si>
  <si>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</si>
  <si>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</si>
  <si>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</si>
  <si>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</si>
  <si>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</si>
  <si>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</si>
  <si>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</si>
  <si>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</si>
  <si>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</si>
  <si>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</si>
  <si>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</si>
  <si>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</si>
  <si>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</si>
  <si>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</si>
  <si>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</si>
  <si>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</si>
  <si>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</si>
  <si>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</si>
  <si>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</si>
  <si>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</si>
  <si>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</si>
  <si>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</si>
  <si>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</si>
  <si>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</si>
  <si>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</si>
  <si>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</si>
  <si>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</si>
  <si>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</si>
  <si>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</si>
  <si>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</si>
  <si>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</si>
  <si>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</si>
  <si>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</si>
  <si>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</si>
  <si>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</si>
  <si>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</si>
  <si>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</si>
  <si>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</si>
  <si>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</si>
  <si>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</si>
  <si>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</si>
  <si>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</si>
  <si>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</si>
  <si>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</si>
  <si>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</si>
  <si>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</si>
  <si>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</si>
  <si>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</si>
  <si>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</si>
  <si>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</si>
  <si>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</si>
  <si>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</si>
  <si>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</si>
  <si>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</si>
  <si>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</si>
  <si>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</si>
  <si>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</si>
  <si>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</si>
  <si>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</si>
  <si>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</si>
  <si>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</si>
  <si>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</si>
  <si>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</si>
  <si>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</si>
  <si>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</si>
  <si>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</si>
  <si>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</si>
  <si>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</si>
  <si>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</si>
  <si>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</si>
  <si>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</si>
  <si>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</si>
  <si>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</si>
  <si>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</si>
  <si>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</si>
  <si>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</si>
  <si>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</si>
  <si>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</si>
  <si>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</si>
  <si>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</si>
  <si>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</si>
  <si>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</si>
  <si>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</si>
  <si>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</si>
  <si>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</si>
  <si>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</si>
  <si>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</si>
  <si>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</si>
  <si>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</si>
  <si>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</si>
  <si>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</si>
  <si>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</si>
  <si>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</si>
  <si>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</si>
  <si>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</si>
  <si>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</si>
  <si>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</si>
  <si>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</si>
  <si>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</si>
  <si>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</si>
  <si>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</si>
  <si>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</si>
  <si>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</si>
  <si>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</si>
  <si>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</si>
  <si>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</si>
  <si>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</si>
  <si>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</si>
  <si>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</si>
  <si>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</si>
  <si>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</si>
  <si>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</si>
  <si>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</si>
  <si>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</si>
  <si>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</si>
  <si>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</si>
  <si>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</si>
  <si>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</si>
  <si>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</si>
  <si>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</si>
  <si>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</si>
  <si>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</si>
  <si>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</si>
  <si>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</si>
  <si>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</si>
  <si>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</si>
  <si>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</si>
  <si>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</si>
  <si>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</si>
  <si>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</si>
  <si>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</si>
  <si>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</si>
  <si>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</si>
  <si>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</si>
  <si>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</si>
  <si>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</si>
  <si>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</si>
  <si>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</si>
  <si>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</si>
  <si>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</si>
  <si>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</si>
  <si>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</si>
  <si>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</si>
  <si>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</si>
  <si>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</si>
  <si>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</si>
  <si>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</si>
  <si>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</si>
  <si>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</si>
  <si>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</si>
  <si>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</si>
  <si>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</si>
  <si>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</si>
  <si>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</si>
  <si>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</si>
  <si>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</si>
  <si>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</si>
  <si>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</si>
  <si>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</si>
  <si>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</si>
  <si>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</si>
  <si>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</si>
  <si>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</si>
  <si>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</si>
  <si>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</si>
  <si>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</si>
  <si>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</si>
  <si>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</si>
  <si>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</si>
  <si>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</si>
  <si>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</si>
  <si>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</si>
  <si>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</si>
  <si>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</si>
  <si>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</si>
  <si>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</si>
  <si>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</si>
  <si>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</si>
  <si>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</si>
  <si>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</si>
  <si>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</si>
  <si>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</si>
  <si>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</si>
  <si>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</si>
  <si>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</si>
  <si>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</si>
  <si>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</si>
  <si>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</si>
  <si>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</si>
  <si>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</si>
  <si>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</si>
  <si>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</si>
  <si>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</si>
  <si>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</si>
  <si>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</si>
  <si>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</si>
  <si>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</si>
  <si>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</si>
  <si>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</si>
  <si>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</si>
  <si>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</si>
  <si>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</si>
  <si>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</si>
  <si>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</si>
  <si>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</si>
  <si>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</si>
  <si>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</si>
  <si>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</si>
  <si>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</si>
  <si>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</si>
  <si>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</si>
  <si>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</si>
  <si>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</si>
  <si>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</si>
  <si>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</si>
  <si>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</si>
  <si>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</si>
  <si>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</si>
  <si>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</si>
  <si>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</si>
  <si>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</si>
  <si>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</si>
  <si>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</si>
  <si>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</si>
  <si>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</si>
  <si>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</si>
  <si>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</si>
  <si>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</si>
  <si>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</si>
  <si>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</si>
  <si>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</si>
  <si>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</si>
  <si>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</si>
  <si>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</si>
  <si>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</si>
  <si>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</si>
  <si>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</si>
  <si>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</si>
  <si>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</si>
  <si>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</si>
  <si>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</si>
  <si>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</si>
  <si>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</si>
  <si>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</si>
  <si>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</si>
  <si>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</si>
  <si>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</si>
  <si>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</si>
  <si>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</si>
  <si>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</si>
  <si>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</si>
  <si>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</si>
  <si>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</si>
  <si>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</si>
  <si>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</si>
  <si>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</si>
  <si>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</si>
  <si>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</si>
  <si>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</si>
  <si>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</si>
  <si>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</si>
  <si>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</si>
  <si>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</si>
  <si>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</si>
  <si>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</si>
  <si>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</si>
  <si>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</si>
  <si>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</si>
  <si>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</si>
  <si>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</si>
  <si>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</si>
  <si>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</si>
  <si>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</si>
  <si>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</si>
  <si>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</si>
  <si>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</si>
  <si>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</si>
  <si>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</si>
  <si>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</si>
  <si>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</si>
  <si>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</si>
  <si>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</si>
  <si>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</si>
  <si>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</si>
  <si>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</si>
  <si>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</si>
  <si>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</si>
  <si>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</si>
  <si>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</si>
  <si>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</si>
  <si>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</si>
  <si>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</si>
  <si>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</si>
  <si>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</si>
  <si>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</si>
  <si>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</si>
  <si>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</si>
  <si>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</si>
  <si>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</si>
  <si>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</si>
  <si>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</si>
  <si>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</si>
  <si>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</si>
  <si>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</si>
  <si>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</si>
  <si>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</si>
  <si>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</si>
  <si>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</si>
  <si>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</si>
  <si>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</si>
  <si>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</si>
  <si>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</si>
  <si>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</si>
  <si>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</si>
  <si>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</si>
  <si>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</si>
  <si>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</si>
  <si>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</si>
  <si>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</si>
  <si>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</si>
  <si>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</si>
  <si>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</si>
  <si>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</si>
  <si>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</si>
  <si>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</si>
  <si>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</si>
  <si>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</si>
  <si>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</si>
  <si>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</si>
  <si>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</si>
  <si>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</si>
  <si>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</si>
  <si>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</si>
  <si>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</si>
  <si>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</si>
  <si>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</si>
  <si>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</si>
  <si>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</si>
  <si>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</si>
  <si>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</si>
  <si>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</si>
  <si>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</si>
  <si>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</si>
  <si>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</si>
  <si>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</si>
  <si>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</si>
  <si>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</si>
  <si>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</si>
  <si>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</si>
  <si>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</si>
  <si>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</si>
  <si>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</si>
  <si>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</si>
  <si>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</si>
  <si>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</si>
  <si>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</si>
  <si>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</si>
  <si>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</si>
  <si>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</si>
  <si>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</si>
  <si>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</si>
  <si>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</si>
  <si>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</si>
  <si>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</si>
  <si>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</si>
  <si>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</si>
  <si>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</si>
  <si>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</si>
  <si>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</si>
  <si>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</si>
  <si>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</si>
  <si>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</si>
  <si>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</si>
  <si>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</si>
  <si>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</si>
  <si>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</si>
  <si>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</si>
  <si>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</si>
  <si>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</si>
  <si>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</si>
  <si>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</si>
  <si>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</si>
  <si>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</si>
  <si>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</si>
  <si>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</si>
  <si>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</si>
  <si>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</si>
  <si>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</si>
  <si>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</si>
  <si>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</si>
  <si>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</si>
  <si>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</si>
  <si>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</si>
  <si>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</si>
  <si>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</si>
  <si>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</si>
  <si>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</si>
  <si>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</si>
  <si>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</si>
  <si>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</si>
  <si>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</si>
  <si>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</si>
  <si>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</si>
  <si>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</si>
  <si>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</si>
  <si>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</si>
  <si>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</si>
  <si>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</si>
  <si>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</si>
  <si>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</si>
  <si>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</si>
  <si>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</si>
  <si>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</si>
  <si>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</si>
  <si>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</si>
  <si>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</si>
  <si>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</si>
  <si>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</si>
  <si>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</si>
  <si>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</si>
  <si>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</si>
  <si>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</si>
  <si>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</si>
  <si>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</si>
  <si>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</si>
  <si>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</si>
  <si>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</si>
  <si>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</si>
  <si>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</si>
  <si>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</si>
  <si>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</si>
  <si>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</si>
  <si>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</si>
  <si>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</si>
  <si>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</si>
  <si>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</si>
  <si>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</si>
  <si>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</si>
  <si>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</si>
  <si>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</si>
  <si>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</si>
  <si>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</si>
  <si>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</si>
  <si>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</si>
  <si>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</si>
  <si>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</si>
  <si>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</si>
  <si>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</si>
  <si>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</si>
  <si>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</si>
  <si>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</si>
  <si>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</si>
  <si>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</si>
  <si>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</si>
  <si>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</si>
  <si>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</si>
  <si>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</si>
  <si>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</si>
  <si>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</si>
  <si>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</si>
  <si>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</si>
  <si>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</si>
  <si>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</si>
  <si>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</si>
  <si>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</si>
  <si>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</si>
  <si>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</si>
  <si>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</si>
  <si>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</si>
  <si>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</si>
  <si>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</si>
  <si>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</si>
  <si>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</si>
  <si>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</si>
  <si>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</si>
  <si>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</si>
  <si>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</si>
  <si>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</si>
  <si>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</si>
  <si>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</si>
  <si>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</si>
  <si>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</si>
  <si>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</si>
  <si>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</si>
  <si>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</si>
  <si>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</si>
  <si>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</si>
  <si>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</si>
  <si>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</si>
  <si>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</si>
  <si>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</si>
  <si>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</si>
  <si>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</si>
  <si>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</si>
  <si>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</si>
  <si>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</si>
  <si>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</si>
  <si>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</si>
  <si>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</si>
  <si>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</si>
  <si>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</si>
  <si>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</si>
  <si>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</si>
  <si>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</si>
  <si>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</si>
  <si>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</si>
  <si>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</si>
  <si>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</si>
  <si>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</si>
  <si>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</si>
  <si>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</si>
  <si>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</si>
  <si>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</si>
  <si>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</si>
  <si>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</si>
  <si>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</si>
  <si>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</si>
  <si>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</si>
  <si>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</si>
  <si>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</si>
  <si>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</si>
  <si>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</si>
  <si>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</si>
  <si>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</si>
  <si>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</si>
  <si>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</si>
  <si>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</si>
  <si>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</si>
  <si>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</si>
  <si>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</si>
  <si>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</si>
  <si>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</si>
  <si>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</si>
  <si>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</si>
  <si>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</si>
  <si>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</si>
  <si>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</si>
  <si>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</si>
  <si>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</si>
  <si>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</si>
  <si>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</si>
  <si>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</si>
  <si>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</si>
  <si>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</si>
  <si>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</si>
  <si>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</si>
  <si>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</si>
  <si>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</si>
  <si>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</si>
  <si>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</si>
  <si>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</si>
  <si>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</si>
  <si>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</si>
  <si>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</si>
  <si>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</si>
  <si>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</si>
  <si>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</si>
  <si>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</si>
  <si>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</si>
  <si>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</si>
  <si>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</si>
  <si>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</si>
  <si>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</si>
  <si>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</si>
  <si>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</si>
  <si>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</si>
  <si>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</si>
  <si>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</si>
  <si>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</si>
  <si>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</si>
  <si>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</si>
  <si>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</si>
  <si>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</si>
  <si>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</si>
  <si>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</si>
  <si>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</si>
  <si>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</si>
  <si>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</si>
  <si>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</si>
  <si>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</si>
  <si>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</si>
  <si>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</si>
  <si>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</si>
  <si>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</si>
  <si>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</si>
  <si>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</si>
  <si>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</si>
  <si>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</si>
  <si>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</si>
  <si>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</si>
  <si>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</si>
  <si>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</si>
  <si>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</si>
  <si>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</si>
  <si>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</si>
  <si>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</si>
  <si>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</si>
  <si>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</si>
  <si>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</si>
  <si>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</si>
  <si>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</si>
  <si>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</si>
  <si>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</si>
  <si>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</si>
  <si>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</si>
  <si>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</si>
  <si>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</si>
  <si>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</si>
  <si>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</si>
  <si>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</si>
  <si>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</si>
  <si>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</si>
  <si>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</si>
  <si>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</si>
  <si>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</si>
  <si>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</si>
  <si>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</si>
  <si>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</si>
  <si>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</si>
  <si>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</si>
  <si>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</si>
  <si>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</si>
  <si>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</si>
  <si>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</si>
  <si>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</si>
  <si>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</si>
  <si>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</si>
  <si>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</si>
  <si>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</si>
  <si>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</si>
  <si>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</si>
  <si>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</si>
  <si>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</si>
  <si>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</si>
  <si>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</si>
  <si>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</si>
  <si>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</si>
  <si>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</si>
  <si>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</si>
  <si>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</si>
  <si>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</si>
  <si>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</si>
  <si>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</si>
  <si>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</si>
  <si>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</si>
  <si>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</si>
  <si>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</si>
  <si>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</si>
  <si>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</si>
  <si>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</si>
  <si>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</si>
  <si>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</si>
  <si>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</si>
  <si>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</si>
  <si>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</si>
  <si>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</si>
  <si>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</si>
  <si>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</si>
  <si>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</si>
  <si>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</si>
  <si>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</si>
  <si>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</si>
  <si>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</si>
  <si>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</si>
  <si>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</si>
  <si>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</si>
  <si>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</si>
  <si>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</si>
  <si>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</si>
  <si>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</si>
  <si>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</si>
  <si>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</si>
  <si>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</si>
  <si>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</si>
  <si>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</si>
  <si>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</si>
  <si>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</si>
  <si>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</si>
  <si>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</si>
  <si>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</si>
  <si>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</si>
  <si>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</si>
  <si>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</si>
  <si>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</si>
  <si>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</si>
  <si>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</si>
  <si>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</si>
  <si>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</si>
  <si>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</si>
  <si>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</si>
  <si>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</si>
  <si>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</si>
  <si>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</si>
  <si>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</si>
  <si>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</si>
  <si>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</si>
  <si>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</si>
  <si>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</si>
  <si>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</si>
  <si>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</si>
  <si>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</si>
  <si>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</si>
  <si>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</si>
  <si>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</si>
  <si>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</si>
  <si>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</si>
  <si>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</si>
  <si>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</si>
  <si>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</si>
  <si>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</si>
  <si>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</si>
  <si>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</si>
  <si>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</si>
  <si>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</si>
  <si>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</si>
  <si>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</si>
  <si>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</si>
  <si>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</si>
  <si>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</si>
  <si>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</si>
  <si>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</si>
  <si>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</si>
  <si>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</si>
  <si>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</si>
  <si>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</si>
  <si>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</si>
  <si>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</si>
  <si>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</si>
  <si>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</si>
  <si>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</si>
  <si>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</si>
  <si>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</si>
  <si>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</si>
  <si>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</si>
  <si>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</si>
  <si>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</si>
  <si>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</si>
  <si>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</si>
  <si>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</si>
  <si>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</si>
  <si>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</si>
  <si>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</si>
  <si>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</si>
  <si>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</si>
  <si>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</si>
  <si>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</si>
  <si>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</si>
  <si>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</si>
  <si>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</si>
  <si>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</si>
  <si>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</si>
  <si>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</si>
  <si>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</si>
  <si>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</si>
  <si>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</si>
  <si>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</si>
  <si>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</si>
  <si>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</si>
  <si>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</si>
  <si>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</si>
  <si>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</si>
  <si>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</si>
  <si>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</si>
  <si>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</si>
  <si>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</si>
  <si>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</si>
  <si>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</si>
  <si>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</si>
  <si>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</si>
  <si>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</si>
  <si>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</si>
  <si>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</si>
  <si>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</si>
  <si>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</si>
  <si>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</si>
  <si>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</si>
  <si>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</si>
  <si>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</si>
  <si>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</si>
  <si>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</si>
  <si>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</si>
  <si>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</si>
  <si>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</si>
  <si>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</si>
  <si>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</si>
  <si>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</si>
  <si>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</si>
  <si>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</si>
  <si>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</si>
  <si>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</si>
  <si>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</si>
  <si>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</si>
  <si>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</si>
  <si>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</si>
  <si>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</si>
  <si>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</si>
  <si>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</si>
  <si>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</si>
  <si>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</si>
  <si>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</si>
  <si>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</si>
  <si>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</si>
  <si>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</si>
  <si>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</si>
  <si>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</si>
  <si>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</si>
  <si>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</si>
  <si>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</si>
  <si>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</si>
  <si>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</si>
  <si>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</si>
  <si>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</si>
  <si>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</si>
  <si>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</si>
  <si>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</si>
  <si>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</si>
  <si>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</si>
  <si>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</si>
  <si>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</si>
  <si>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</si>
  <si>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</si>
  <si>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</si>
  <si>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</si>
  <si>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</si>
  <si>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</si>
  <si>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</si>
  <si>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</si>
  <si>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</si>
  <si>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</si>
  <si>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</si>
  <si>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</si>
  <si>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</si>
  <si>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</si>
  <si>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</si>
  <si>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</si>
  <si>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</si>
  <si>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</si>
  <si>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</si>
  <si>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</si>
  <si>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</si>
  <si>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</si>
  <si>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</si>
  <si>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</si>
  <si>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</si>
  <si>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</si>
  <si>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</si>
  <si>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</si>
  <si>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</si>
  <si>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</si>
  <si>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</si>
  <si>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</si>
  <si>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</si>
  <si>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</si>
  <si>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</si>
  <si>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</si>
  <si>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</si>
  <si>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</si>
  <si>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</si>
  <si>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</si>
  <si>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</si>
  <si>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</si>
  <si>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</si>
  <si>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</si>
  <si>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</si>
  <si>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</si>
  <si>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</si>
  <si>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</si>
  <si>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</si>
  <si>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</si>
  <si>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</si>
  <si>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</si>
  <si>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</si>
  <si>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</si>
  <si>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</si>
  <si>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</si>
  <si>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</si>
  <si>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</si>
  <si>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</si>
  <si>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</si>
  <si>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</si>
  <si>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</si>
  <si>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</si>
  <si>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</si>
  <si>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</si>
  <si>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</si>
  <si>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</si>
  <si>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</si>
  <si>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</si>
  <si>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</si>
  <si>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</si>
  <si>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</si>
  <si>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</si>
  <si>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</si>
  <si>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</si>
  <si>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</si>
  <si>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</si>
  <si>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</si>
  <si>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</si>
  <si>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</si>
  <si>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</si>
  <si>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</si>
  <si>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</si>
  <si>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</si>
  <si>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</si>
  <si>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</si>
  <si>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</si>
  <si>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</si>
  <si>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</si>
  <si>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</si>
  <si>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</si>
  <si>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</si>
  <si>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</si>
  <si>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</si>
  <si>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</si>
  <si>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</si>
  <si>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</si>
  <si>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</si>
  <si>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</si>
  <si>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</si>
  <si>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</si>
  <si>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</si>
  <si>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</si>
  <si>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</si>
  <si>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</si>
  <si>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</si>
  <si>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</si>
  <si>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</si>
  <si>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</si>
  <si>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</si>
  <si>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</si>
  <si>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</si>
  <si>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</si>
  <si>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</si>
  <si>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</si>
  <si>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</si>
  <si>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</si>
  <si>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</si>
  <si>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</si>
  <si>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</si>
  <si>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</si>
  <si>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</si>
  <si>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</si>
  <si>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</si>
  <si>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</si>
  <si>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</si>
  <si>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</si>
  <si>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</si>
  <si>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</si>
  <si>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</si>
  <si>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</si>
  <si>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</si>
  <si>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</si>
  <si>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</si>
  <si>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</si>
  <si>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</si>
  <si>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</si>
  <si>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</si>
  <si>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</si>
  <si>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</si>
  <si>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</si>
  <si>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</si>
  <si>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</si>
  <si>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</si>
  <si>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</si>
  <si>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</si>
  <si>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</si>
  <si>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</si>
  <si>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</si>
  <si>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</si>
  <si>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</si>
  <si>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</si>
  <si>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</si>
  <si>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</si>
  <si>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</si>
  <si>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</si>
  <si>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</si>
  <si>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</si>
  <si>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</si>
  <si>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</si>
  <si>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</si>
  <si>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</si>
  <si>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ОБЩИНА ЧИПРОВЦИ</t>
  </si>
  <si>
    <t>17.10.2018 г.</t>
  </si>
  <si>
    <t>09554/28-28</t>
  </si>
  <si>
    <t>chiprovci@mail.bg</t>
  </si>
  <si>
    <t>b750</t>
  </si>
  <si>
    <t>d628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</si>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</sst>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ЧИПРОВЦИ</v>
      </c>
      <c r="C2" s="1692"/>
      <c r="D2" s="1693"/>
      <c r="E2" s="1021"/>
      <c r="F2" s="1022">
        <f>+OTCHET!H9</f>
        <v>0</v>
      </c>
      <c r="G2" s="1023" t="str">
        <f>+OTCHET!F12</f>
        <v>6210</v>
      </c>
      <c r="H2" s="1024"/>
      <c r="I2" s="1694">
        <f>+OTCHET!H609</f>
        <v>0</v>
      </c>
      <c r="J2" s="1695"/>
      <c r="K2" s="1015"/>
      <c r="L2" s="1696" t="str">
        <f>OTCHET!H607</f>
        <v>chiprovci@mail.bg</v>
      </c>
      <c r="M2" s="1697"/>
      <c r="N2" s="1698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1" t="s">
        <v>1008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43373</v>
      </c>
      <c r="M6" s="1021"/>
      <c r="N6" s="1046" t="s">
        <v>1010</v>
      </c>
      <c r="O6" s="1010"/>
      <c r="P6" s="1047">
        <f>OTCHET!F9</f>
        <v>43373</v>
      </c>
      <c r="Q6" s="1046" t="s">
        <v>1010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3" t="s">
        <v>987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43373</v>
      </c>
      <c r="H9" s="1021"/>
      <c r="I9" s="1071">
        <f>+L4</f>
        <v>2018</v>
      </c>
      <c r="J9" s="1072">
        <f>+L6</f>
        <v>43373</v>
      </c>
      <c r="K9" s="1073"/>
      <c r="L9" s="1074">
        <f>+L6</f>
        <v>43373</v>
      </c>
      <c r="M9" s="1073"/>
      <c r="N9" s="1075">
        <f>+L6</f>
        <v>43373</v>
      </c>
      <c r="O9" s="1076"/>
      <c r="P9" s="1077">
        <f>+L4</f>
        <v>2018</v>
      </c>
      <c r="Q9" s="1075">
        <f>+L6</f>
        <v>43373</v>
      </c>
      <c r="R9" s="1048"/>
      <c r="S9" s="1706" t="s">
        <v>988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2066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2065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1028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1030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1032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1034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1036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1038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2067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1041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1046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1048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1050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1057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1059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1061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1063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1065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2" t="s">
        <v>1070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1072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1074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1" t="s">
        <v>1076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3" t="s">
        <v>1078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3642</v>
      </c>
      <c r="K51" s="1097"/>
      <c r="L51" s="1104">
        <f>+IF($P$2=33,$Q51,0)</f>
        <v>0</v>
      </c>
      <c r="M51" s="1097"/>
      <c r="N51" s="1134">
        <f>+ROUND(+G51+J51+L51,0)</f>
        <v>3642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3642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1084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1086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2" t="s">
        <v>1088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8" t="s">
        <v>1090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3642</v>
      </c>
      <c r="K56" s="1097"/>
      <c r="L56" s="1210">
        <f>+ROUND(+SUM(L51:L55),0)</f>
        <v>0</v>
      </c>
      <c r="M56" s="1097"/>
      <c r="N56" s="1211">
        <f>+ROUND(+SUM(N51:N55),0)</f>
        <v>3642</v>
      </c>
      <c r="O56" s="1099"/>
      <c r="P56" s="1209">
        <f>+ROUND(+SUM(P51:P55),0)</f>
        <v>0</v>
      </c>
      <c r="Q56" s="1210">
        <f>+ROUND(+SUM(Q51:Q55),0)</f>
        <v>3642</v>
      </c>
      <c r="R56" s="1048"/>
      <c r="S56" s="1721" t="s">
        <v>1092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2" t="s">
        <v>1097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1099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1101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1" t="s">
        <v>1105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1110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1112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1117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1119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1124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1" t="s">
        <v>1126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3642</v>
      </c>
      <c r="K77" s="1097"/>
      <c r="L77" s="1235">
        <f>+ROUND(L56+L63+L67+L71+L75,0)</f>
        <v>0</v>
      </c>
      <c r="M77" s="1097"/>
      <c r="N77" s="1236">
        <f>+ROUND(N56+N63+N67+N71+N75,0)</f>
        <v>3642</v>
      </c>
      <c r="O77" s="1099"/>
      <c r="P77" s="1233">
        <f>+ROUND(P56+P63+P67+P71+P75,0)</f>
        <v>0</v>
      </c>
      <c r="Q77" s="1234">
        <f>+ROUND(Q56+Q63+Q67+Q71+Q75,0)</f>
        <v>3642</v>
      </c>
      <c r="R77" s="1048"/>
      <c r="S77" s="1736" t="s">
        <v>1128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3650</v>
      </c>
      <c r="K80" s="1097"/>
      <c r="L80" s="1122">
        <f>+IF($P$2=33,$Q80,0)</f>
        <v>0</v>
      </c>
      <c r="M80" s="1097"/>
      <c r="N80" s="1123">
        <f>+ROUND(+G80+J80+L80,0)</f>
        <v>3650</v>
      </c>
      <c r="O80" s="1099"/>
      <c r="P80" s="1121">
        <f>+ROUND(OTCHET!E431,0)</f>
        <v>0</v>
      </c>
      <c r="Q80" s="1122">
        <f>+ROUND(OTCHET!L431,0)</f>
        <v>3650</v>
      </c>
      <c r="R80" s="1048"/>
      <c r="S80" s="1712" t="s">
        <v>1133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3650</v>
      </c>
      <c r="K81" s="1097"/>
      <c r="L81" s="1244">
        <f>+ROUND(L79+L80,0)</f>
        <v>0</v>
      </c>
      <c r="M81" s="1097"/>
      <c r="N81" s="1245">
        <f>+ROUND(N79+N80,0)</f>
        <v>3650</v>
      </c>
      <c r="O81" s="1099"/>
      <c r="P81" s="1243">
        <f>+ROUND(P79+P80,0)</f>
        <v>0</v>
      </c>
      <c r="Q81" s="1244">
        <f>+ROUND(Q79+Q80,0)</f>
        <v>3650</v>
      </c>
      <c r="R81" s="1048"/>
      <c r="S81" s="1739" t="s">
        <v>1135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8</v>
      </c>
      <c r="K83" s="1097"/>
      <c r="L83" s="1257">
        <f>+ROUND(L48,0)-ROUND(L77,0)+ROUND(L81,0)</f>
        <v>0</v>
      </c>
      <c r="M83" s="1097"/>
      <c r="N83" s="1258">
        <f>+ROUND(N48,0)-ROUND(N77,0)+ROUND(N81,0)</f>
        <v>8</v>
      </c>
      <c r="O83" s="1259"/>
      <c r="P83" s="1256">
        <f>+ROUND(P48,0)-ROUND(P77,0)+ROUND(P81,0)</f>
        <v>0</v>
      </c>
      <c r="Q83" s="1257">
        <f>+ROUND(Q48,0)-ROUND(Q77,0)+ROUND(Q81,0)</f>
        <v>8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-8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-8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1143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1145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1150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1152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1154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1156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1161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1163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1165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1171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1173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1176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1178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1180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1185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1187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1192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1194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1196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1203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1205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9" t="s">
        <v>1207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1212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8</v>
      </c>
      <c r="K131" s="1097"/>
      <c r="L131" s="1122">
        <f>+IF($P$2=33,$Q131,0)</f>
        <v>0</v>
      </c>
      <c r="M131" s="1097"/>
      <c r="N131" s="1123">
        <f>+ROUND(+G131+J131+L131,0)</f>
        <v>8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8</v>
      </c>
      <c r="R131" s="1048"/>
      <c r="S131" s="1751" t="s">
        <v>1214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8</v>
      </c>
      <c r="K132" s="1097"/>
      <c r="L132" s="1297">
        <f>+ROUND(+L131-L129-L130,0)</f>
        <v>0</v>
      </c>
      <c r="M132" s="1097"/>
      <c r="N132" s="1298">
        <f>+ROUND(+N131-N129-N130,0)</f>
        <v>8</v>
      </c>
      <c r="O132" s="1099"/>
      <c r="P132" s="1296">
        <f>+ROUND(+P131-P129-P130,0)</f>
        <v>0</v>
      </c>
      <c r="Q132" s="1297">
        <f>+ROUND(+Q131-Q129-Q130,0)</f>
        <v>8</v>
      </c>
      <c r="R132" s="1048"/>
      <c r="S132" s="1754" t="s">
        <v>1216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17.10.2018 г.</v>
      </c>
      <c r="D134" s="1249" t="s">
        <v>1218</v>
      </c>
      <c r="E134" s="1021"/>
      <c r="F134" s="1758"/>
      <c r="G134" s="1758"/>
      <c r="H134" s="1021"/>
      <c r="I134" s="1306" t="s">
        <v>1219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3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43373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3642</v>
      </c>
      <c r="G38" s="850">
        <f>G39+G43+G44+G46+SUM(G48:G52)+G55</f>
        <v>0</v>
      </c>
      <c r="H38" s="851">
        <f>H39+H43+H44+H46+SUM(H48:H52)+H55</f>
        <v>3642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3642</v>
      </c>
      <c r="G43" s="818">
        <f>+OTCHET!I206+OTCHET!I224+OTCHET!I273</f>
        <v>0</v>
      </c>
      <c r="H43" s="819">
        <f>+OTCHET!J206+OTCHET!J224+OTCHET!J273</f>
        <v>3642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3650</v>
      </c>
      <c r="G56" s="895">
        <f>+G57+G58+G62</f>
        <v>0</v>
      </c>
      <c r="H56" s="896">
        <f>+H57+H58+H62</f>
        <v>3650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3650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3650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3650</v>
      </c>
      <c r="G59" s="908">
        <f>+OTCHET!I424+OTCHET!I425+OTCHET!I426+OTCHET!I427+OTCHET!I428</f>
        <v>0</v>
      </c>
      <c r="H59" s="909">
        <f>+OTCHET!J424+OTCHET!J425+OTCHET!J426+OTCHET!J427+OTCHET!J428</f>
        <v>3650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8</v>
      </c>
      <c r="G64" s="930">
        <f>+G22-G38+G56-G63</f>
        <v>0</v>
      </c>
      <c r="H64" s="931">
        <f>+H22-H38+H56-H63</f>
        <v>8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-8</v>
      </c>
      <c r="G66" s="940">
        <f>SUM(+G68+G76+G77+G84+G85+G86+G89+G90+G91+G92+G93+G94+G95)</f>
        <v>0</v>
      </c>
      <c r="H66" s="941">
        <f>SUM(+H68+H76+H77+H84+H85+H86+H89+H90+H91+H92+H93+H94+H95)</f>
        <v>-8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-8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-8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09554/28-28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>
        <f>+OTCHET!D605</f>
        <v>0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>
        <f>+OTCHET!G602</f>
        <v>0</v>
      </c>
      <c r="F114" s="1770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view="pageBreakPreview" zoomScale="85" zoomScaleNormal="75" zoomScaleSheetLayoutView="85" zoomScalePageLayoutView="0" workbookViewId="0" topLeftCell="B598">
      <selection activeCell="G605" sqref="G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РА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2072</v>
      </c>
      <c r="C9" s="1817"/>
      <c r="D9" s="1818"/>
      <c r="E9" s="115">
        <v>43101</v>
      </c>
      <c r="F9" s="116">
        <v>43373</v>
      </c>
      <c r="G9" s="113"/>
      <c r="H9" s="1417"/>
      <c r="I9" s="1861"/>
      <c r="J9" s="186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септември</v>
      </c>
      <c r="G10" s="113"/>
      <c r="H10" s="114"/>
      <c r="I10" s="1863" t="s">
        <v>981</v>
      </c>
      <c r="J10" s="18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4"/>
      <c r="J11" s="1864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Чипровци</v>
      </c>
      <c r="C12" s="1820"/>
      <c r="D12" s="1821"/>
      <c r="E12" s="118" t="s">
        <v>975</v>
      </c>
      <c r="F12" s="1588" t="s">
        <v>1487</v>
      </c>
      <c r="G12" s="113"/>
      <c r="H12" s="114"/>
      <c r="I12" s="1864"/>
      <c r="J12" s="186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5" t="s">
        <v>2034</v>
      </c>
      <c r="F19" s="1796"/>
      <c r="G19" s="1796"/>
      <c r="H19" s="1797"/>
      <c r="I19" s="1806" t="s">
        <v>2035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474</v>
      </c>
      <c r="D28" s="181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РА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9" t="str">
        <f>$B$9</f>
        <v>ОБЩИНА ЧИПРОВЦИ</v>
      </c>
      <c r="C177" s="1790"/>
      <c r="D177" s="1791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Чипровци</v>
      </c>
      <c r="C180" s="1820"/>
      <c r="D180" s="1821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5" t="s">
        <v>2036</v>
      </c>
      <c r="F184" s="1796"/>
      <c r="G184" s="1796"/>
      <c r="H184" s="1797"/>
      <c r="I184" s="1798" t="s">
        <v>2037</v>
      </c>
      <c r="J184" s="1799"/>
      <c r="K184" s="1799"/>
      <c r="L184" s="180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1" t="s">
        <v>753</v>
      </c>
      <c r="D188" s="180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1" t="s">
        <v>756</v>
      </c>
      <c r="D191" s="1782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3" t="s">
        <v>195</v>
      </c>
      <c r="D197" s="1784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5" t="s">
        <v>200</v>
      </c>
      <c r="D205" s="178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1" t="s">
        <v>201</v>
      </c>
      <c r="D206" s="1782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3642</v>
      </c>
      <c r="K206" s="277">
        <f t="shared" si="49"/>
        <v>0</v>
      </c>
      <c r="L206" s="311">
        <f t="shared" si="49"/>
        <v>3642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3642</v>
      </c>
      <c r="K213" s="324">
        <f t="shared" si="50"/>
        <v>0</v>
      </c>
      <c r="L213" s="321">
        <f t="shared" si="50"/>
        <v>3642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3" t="s">
        <v>275</v>
      </c>
      <c r="D224" s="1774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3" t="s">
        <v>731</v>
      </c>
      <c r="D228" s="1774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3" t="s">
        <v>220</v>
      </c>
      <c r="D234" s="1774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3" t="s">
        <v>222</v>
      </c>
      <c r="D237" s="1774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9" t="s">
        <v>223</v>
      </c>
      <c r="D238" s="178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9" t="s">
        <v>224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9" t="s">
        <v>1673</v>
      </c>
      <c r="D240" s="178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3" t="s">
        <v>225</v>
      </c>
      <c r="D241" s="1774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3" t="s">
        <v>237</v>
      </c>
      <c r="D257" s="1774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3" t="s">
        <v>238</v>
      </c>
      <c r="D258" s="177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3" t="s">
        <v>239</v>
      </c>
      <c r="D259" s="1774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3" t="s">
        <v>240</v>
      </c>
      <c r="D260" s="1774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3" t="s">
        <v>1678</v>
      </c>
      <c r="D267" s="1774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3" t="s">
        <v>1675</v>
      </c>
      <c r="D271" s="1774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3" t="s">
        <v>1676</v>
      </c>
      <c r="D272" s="177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9" t="s">
        <v>250</v>
      </c>
      <c r="D273" s="178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3" t="s">
        <v>276</v>
      </c>
      <c r="D274" s="1774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1" t="s">
        <v>251</v>
      </c>
      <c r="D277" s="177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1" t="s">
        <v>252</v>
      </c>
      <c r="D278" s="1772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1" t="s">
        <v>632</v>
      </c>
      <c r="D286" s="177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1" t="s">
        <v>694</v>
      </c>
      <c r="D289" s="177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3" t="s">
        <v>695</v>
      </c>
      <c r="D290" s="1774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5" t="s">
        <v>925</v>
      </c>
      <c r="D295" s="177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7" t="s">
        <v>703</v>
      </c>
      <c r="D299" s="177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3642</v>
      </c>
      <c r="K303" s="399">
        <f t="shared" si="79"/>
        <v>0</v>
      </c>
      <c r="L303" s="396">
        <f t="shared" si="79"/>
        <v>3642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РА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9" t="str">
        <f>$B$9</f>
        <v>ОБЩИНА ЧИПРОВЦИ</v>
      </c>
      <c r="C352" s="1790"/>
      <c r="D352" s="1791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Чипровци</v>
      </c>
      <c r="C355" s="1820"/>
      <c r="D355" s="1821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9" t="s">
        <v>2038</v>
      </c>
      <c r="F359" s="1810"/>
      <c r="G359" s="1810"/>
      <c r="H359" s="1811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290</v>
      </c>
      <c r="D377" s="182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312</v>
      </c>
      <c r="D385" s="182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256</v>
      </c>
      <c r="D390" s="182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257</v>
      </c>
      <c r="D393" s="182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259</v>
      </c>
      <c r="D398" s="182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260</v>
      </c>
      <c r="D401" s="182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934</v>
      </c>
      <c r="D404" s="182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689</v>
      </c>
      <c r="D407" s="182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690</v>
      </c>
      <c r="D408" s="182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708</v>
      </c>
      <c r="D411" s="182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263</v>
      </c>
      <c r="D414" s="182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776</v>
      </c>
      <c r="D424" s="182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713</v>
      </c>
      <c r="D425" s="182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264</v>
      </c>
      <c r="D426" s="1829"/>
      <c r="E426" s="1380">
        <f>F426+G426+H426</f>
        <v>0</v>
      </c>
      <c r="F426" s="485"/>
      <c r="G426" s="486"/>
      <c r="H426" s="1477">
        <v>0</v>
      </c>
      <c r="I426" s="485"/>
      <c r="J426" s="486">
        <v>3650</v>
      </c>
      <c r="K426" s="1477">
        <v>0</v>
      </c>
      <c r="L426" s="1380">
        <f>I426+J426+K426</f>
        <v>3650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692</v>
      </c>
      <c r="D427" s="182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938</v>
      </c>
      <c r="D428" s="182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3650</v>
      </c>
      <c r="K431" s="517">
        <f t="shared" si="100"/>
        <v>0</v>
      </c>
      <c r="L431" s="514">
        <f t="shared" si="100"/>
        <v>3650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РА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9" t="str">
        <f>$B$9</f>
        <v>ОБЩИНА ЧИПРОВЦИ</v>
      </c>
      <c r="C437" s="1790"/>
      <c r="D437" s="1791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Чипровци</v>
      </c>
      <c r="C440" s="1820"/>
      <c r="D440" s="1821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5" t="s">
        <v>2040</v>
      </c>
      <c r="F444" s="1796"/>
      <c r="G444" s="1796"/>
      <c r="H444" s="1797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8</v>
      </c>
      <c r="K447" s="550">
        <f t="shared" si="103"/>
        <v>0</v>
      </c>
      <c r="L447" s="551">
        <f t="shared" si="103"/>
        <v>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-8</v>
      </c>
      <c r="K448" s="557">
        <f t="shared" si="104"/>
        <v>0</v>
      </c>
      <c r="L448" s="558">
        <f>+L599</f>
        <v>-8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7" t="str">
        <f>$B$7</f>
        <v>ОТЧЕТНИ ДАННИ ПО ЕБК ЗА СМЕТКИТЕ ЗА СРЕДСТВАТА ОТ ЕВРОПЕЙСКИЯ СЪЮЗ - РА</v>
      </c>
      <c r="C451" s="1788"/>
      <c r="D451" s="1788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9" t="str">
        <f>$B$9</f>
        <v>ОБЩИНА ЧИПРОВЦИ</v>
      </c>
      <c r="C453" s="1790"/>
      <c r="D453" s="1791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Чипровци</v>
      </c>
      <c r="C456" s="1820"/>
      <c r="D456" s="1821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3" t="s">
        <v>2042</v>
      </c>
      <c r="F460" s="1804"/>
      <c r="G460" s="1804"/>
      <c r="H460" s="180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777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780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2013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783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790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942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947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948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949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950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316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952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953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954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955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964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-8</v>
      </c>
      <c r="K568" s="583">
        <f t="shared" si="133"/>
        <v>0</v>
      </c>
      <c r="L568" s="580">
        <f t="shared" si="133"/>
        <v>-8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-8</v>
      </c>
      <c r="K575" s="1655">
        <v>0</v>
      </c>
      <c r="L575" s="1395">
        <f t="shared" si="134"/>
        <v>-8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969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842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-8</v>
      </c>
      <c r="K599" s="668">
        <f t="shared" si="138"/>
        <v>0</v>
      </c>
      <c r="L599" s="664">
        <f t="shared" si="138"/>
        <v>-8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5"/>
      <c r="H602" s="1866"/>
      <c r="I602" s="1866"/>
      <c r="J602" s="186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887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7"/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890</v>
      </c>
      <c r="C606" s="1854"/>
      <c r="D606" s="674" t="s">
        <v>891</v>
      </c>
      <c r="E606" s="675"/>
      <c r="F606" s="676"/>
      <c r="G606" s="1855" t="s">
        <v>887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 t="s">
        <v>2073</v>
      </c>
      <c r="C607" s="1857"/>
      <c r="D607" s="677" t="s">
        <v>892</v>
      </c>
      <c r="E607" s="678" t="s">
        <v>2074</v>
      </c>
      <c r="F607" s="679">
        <v>878101238</v>
      </c>
      <c r="G607" s="680" t="s">
        <v>893</v>
      </c>
      <c r="H607" s="1858" t="s">
        <v>2075</v>
      </c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8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7" t="str">
        <f>$B$7</f>
        <v>ОТЧЕТНИ ДАННИ ПО ЕБК ЗА СМЕТКИТЕ ЗА СРЕДСТВАТА ОТ ЕВРОПЕЙСКИЯ СЪЮЗ - РА</v>
      </c>
      <c r="C614" s="1788"/>
      <c r="D614" s="1788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9" t="str">
        <f>$B$9</f>
        <v>ОБЩИНА ЧИПРОВЦИ</v>
      </c>
      <c r="C616" s="1790"/>
      <c r="D616" s="1791"/>
      <c r="E616" s="115">
        <f>$E$9</f>
        <v>43101</v>
      </c>
      <c r="F616" s="227">
        <f>$F$9</f>
        <v>43373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2" t="str">
        <f>$B$12</f>
        <v>Чипровци</v>
      </c>
      <c r="C619" s="1793"/>
      <c r="D619" s="1794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42</v>
      </c>
      <c r="F621" s="415" t="str">
        <f>$F$15</f>
        <v>СЕС - РА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5" t="s">
        <v>2046</v>
      </c>
      <c r="F623" s="1796"/>
      <c r="G623" s="1796"/>
      <c r="H623" s="1797"/>
      <c r="I623" s="1798" t="s">
        <v>2047</v>
      </c>
      <c r="J623" s="1799"/>
      <c r="K623" s="1799"/>
      <c r="L623" s="1800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3311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3311</v>
      </c>
      <c r="D628" s="1454" t="s">
        <v>2025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1" t="s">
        <v>753</v>
      </c>
      <c r="D630" s="1802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1" t="s">
        <v>756</v>
      </c>
      <c r="D633" s="1782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83" t="s">
        <v>195</v>
      </c>
      <c r="D639" s="1784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5" t="s">
        <v>200</v>
      </c>
      <c r="D647" s="1786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1" t="s">
        <v>201</v>
      </c>
      <c r="D648" s="1782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3642</v>
      </c>
      <c r="K648" s="277">
        <f t="shared" si="145"/>
        <v>0</v>
      </c>
      <c r="L648" s="311">
        <f t="shared" si="145"/>
        <v>3642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3642</v>
      </c>
      <c r="K655" s="1430"/>
      <c r="L655" s="321">
        <f t="shared" si="147"/>
        <v>3642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3" t="s">
        <v>275</v>
      </c>
      <c r="D666" s="1774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3" t="s">
        <v>731</v>
      </c>
      <c r="D670" s="1774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3" t="s">
        <v>220</v>
      </c>
      <c r="D676" s="1774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3" t="s">
        <v>222</v>
      </c>
      <c r="D679" s="1774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9" t="s">
        <v>223</v>
      </c>
      <c r="D680" s="1780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9" t="s">
        <v>224</v>
      </c>
      <c r="D681" s="1780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9" t="s">
        <v>1677</v>
      </c>
      <c r="D682" s="1780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3" t="s">
        <v>225</v>
      </c>
      <c r="D683" s="1774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3" t="s">
        <v>237</v>
      </c>
      <c r="D699" s="1774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3" t="s">
        <v>238</v>
      </c>
      <c r="D700" s="1774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3" t="s">
        <v>239</v>
      </c>
      <c r="D701" s="1774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3" t="s">
        <v>240</v>
      </c>
      <c r="D702" s="1774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3" t="s">
        <v>1678</v>
      </c>
      <c r="D709" s="1774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3" t="s">
        <v>1675</v>
      </c>
      <c r="D713" s="1774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3" t="s">
        <v>1676</v>
      </c>
      <c r="D714" s="1774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79" t="s">
        <v>250</v>
      </c>
      <c r="D715" s="1780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3" t="s">
        <v>276</v>
      </c>
      <c r="D716" s="1774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1" t="s">
        <v>251</v>
      </c>
      <c r="D719" s="1772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1" t="s">
        <v>252</v>
      </c>
      <c r="D720" s="1772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1" t="s">
        <v>632</v>
      </c>
      <c r="D728" s="177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1" t="s">
        <v>694</v>
      </c>
      <c r="D731" s="177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3" t="s">
        <v>695</v>
      </c>
      <c r="D732" s="1774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5" t="s">
        <v>925</v>
      </c>
      <c r="D737" s="177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7" t="s">
        <v>703</v>
      </c>
      <c r="D741" s="177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7" t="s">
        <v>703</v>
      </c>
      <c r="D742" s="177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3642</v>
      </c>
      <c r="K746" s="399">
        <f t="shared" si="173"/>
        <v>0</v>
      </c>
      <c r="L746" s="396">
        <f t="shared" si="173"/>
        <v>3642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:G400 I400:J400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2078</v>
      </c>
      <c r="I2" s="61"/>
    </row>
    <row r="3" spans="1:9" ht="12.75">
      <c r="A3" s="61" t="s">
        <v>718</v>
      </c>
      <c r="B3" s="61" t="s">
        <v>2076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2077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7">
        <f>$B$7</f>
        <v>0</v>
      </c>
      <c r="J14" s="1788"/>
      <c r="K14" s="178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5" t="s">
        <v>2046</v>
      </c>
      <c r="M23" s="1796"/>
      <c r="N23" s="1796"/>
      <c r="O23" s="1797"/>
      <c r="P23" s="1798" t="s">
        <v>2047</v>
      </c>
      <c r="Q23" s="1799"/>
      <c r="R23" s="1799"/>
      <c r="S23" s="180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1" t="s">
        <v>753</v>
      </c>
      <c r="K30" s="180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1" t="s">
        <v>756</v>
      </c>
      <c r="K33" s="178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3" t="s">
        <v>195</v>
      </c>
      <c r="K39" s="178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5" t="s">
        <v>200</v>
      </c>
      <c r="K47" s="1786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1" t="s">
        <v>201</v>
      </c>
      <c r="K48" s="178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3" t="s">
        <v>275</v>
      </c>
      <c r="K66" s="177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3" t="s">
        <v>731</v>
      </c>
      <c r="K70" s="177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3" t="s">
        <v>220</v>
      </c>
      <c r="K76" s="177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3" t="s">
        <v>222</v>
      </c>
      <c r="K79" s="1774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9" t="s">
        <v>223</v>
      </c>
      <c r="K80" s="1780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9" t="s">
        <v>224</v>
      </c>
      <c r="K81" s="1780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9" t="s">
        <v>1677</v>
      </c>
      <c r="K82" s="1780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3" t="s">
        <v>225</v>
      </c>
      <c r="K83" s="177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3" t="s">
        <v>237</v>
      </c>
      <c r="K99" s="1774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3" t="s">
        <v>238</v>
      </c>
      <c r="K100" s="1774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3" t="s">
        <v>239</v>
      </c>
      <c r="K101" s="1774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3" t="s">
        <v>240</v>
      </c>
      <c r="K102" s="177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3" t="s">
        <v>1678</v>
      </c>
      <c r="K109" s="177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3" t="s">
        <v>1675</v>
      </c>
      <c r="K113" s="1774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3" t="s">
        <v>1676</v>
      </c>
      <c r="K114" s="1774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9" t="s">
        <v>250</v>
      </c>
      <c r="K115" s="1780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3" t="s">
        <v>276</v>
      </c>
      <c r="K116" s="177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1" t="s">
        <v>251</v>
      </c>
      <c r="K119" s="177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1" t="s">
        <v>252</v>
      </c>
      <c r="K120" s="177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1" t="s">
        <v>632</v>
      </c>
      <c r="K128" s="177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1" t="s">
        <v>694</v>
      </c>
      <c r="K131" s="177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3" t="s">
        <v>695</v>
      </c>
      <c r="K132" s="177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5" t="s">
        <v>925</v>
      </c>
      <c r="K137" s="177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7" t="s">
        <v>703</v>
      </c>
      <c r="K141" s="177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7" t="s">
        <v>703</v>
      </c>
      <c r="K142" s="177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2018-10-29T12:11:16Z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