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<sst xmlns="http://schemas.openxmlformats.org/spreadsheetml/2006/main" count="3251" uniqueCount="2070">
  <si>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</si>
  <si>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</si>
  <si>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</si>
  <si>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</si>
  <si>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</si>
  <si>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</si>
  <si>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</si>
  <si>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</si>
  <si>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</si>
  <si>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</si>
  <si>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</si>
  <si>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</si>
  <si>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</si>
  <si>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</si>
  <si>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</si>
  <si>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</si>
  <si>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</si>
  <si>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</si>
  <si>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</si>
  <si>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</si>
  <si>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</si>
  <si>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</si>
  <si>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</si>
  <si>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</si>
  <si>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</si>
  <si>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</si>
  <si>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</si>
  <si>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</si>
  <si>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</si>
  <si>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</si>
  <si>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</si>
  <si>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</si>
  <si>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</si>
  <si>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</si>
  <si>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</si>
  <si>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</si>
  <si>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</si>
  <si>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</si>
  <si>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</si>
  <si>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</si>
  <si>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</si>
  <si>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</si>
  <si>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</si>
  <si>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</si>
  <si>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</si>
  <si>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</si>
  <si>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</si>
  <si>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</si>
  <si>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</si>
  <si>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</si>
  <si>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</si>
  <si>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</si>
  <si>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</si>
  <si>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</si>
  <si>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</si>
  <si>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</si>
  <si>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</si>
  <si>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</si>
  <si>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</si>
  <si>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</si>
  <si>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</si>
  <si>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</si>
  <si>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</si>
  <si>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</si>
  <si>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</si>
  <si>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</si>
  <si>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</si>
  <si>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</si>
  <si>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</si>
  <si>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</si>
  <si>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</si>
  <si>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</si>
  <si>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</si>
  <si>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</si>
  <si>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</si>
  <si>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</si>
  <si>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</si>
  <si>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</si>
  <si>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</si>
  <si>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</si>
  <si>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</si>
  <si>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</si>
  <si>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</si>
  <si>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</si>
  <si>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</si>
  <si>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</si>
  <si>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</si>
  <si>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</si>
  <si>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</si>
  <si>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</si>
  <si>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</si>
  <si>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</si>
  <si>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</si>
  <si>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</si>
  <si>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</si>
  <si>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</si>
  <si>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</si>
  <si>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</si>
  <si>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</si>
  <si>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</si>
  <si>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</si>
  <si>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</si>
  <si>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</si>
  <si>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</si>
  <si>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</si>
  <si>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</si>
  <si>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</si>
  <si>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</si>
  <si>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</si>
  <si>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</si>
  <si>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</si>
  <si>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</si>
  <si>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</si>
  <si>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</si>
  <si>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</si>
  <si>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</si>
  <si>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</si>
  <si>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</si>
  <si>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</si>
  <si>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</si>
  <si>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</si>
  <si>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</si>
  <si>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</si>
  <si>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</si>
  <si>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</si>
  <si>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</si>
  <si>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</si>
  <si>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</si>
  <si>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</si>
  <si>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</si>
  <si>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</si>
  <si>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</si>
  <si>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</si>
  <si>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</si>
  <si>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</si>
  <si>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</si>
  <si>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</si>
  <si>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</si>
  <si>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</si>
  <si>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</si>
  <si>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</si>
  <si>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</si>
  <si>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</si>
  <si>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</si>
  <si>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</si>
  <si>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</si>
  <si>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</si>
  <si>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</si>
  <si>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</si>
  <si>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</si>
  <si>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</si>
  <si>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</si>
  <si>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</si>
  <si>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</si>
  <si>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</si>
  <si>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</si>
  <si>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</si>
  <si>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</si>
  <si>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</si>
  <si>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</si>
  <si>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</si>
  <si>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</si>
  <si>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</si>
  <si>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</si>
  <si>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</si>
  <si>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</si>
  <si>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</si>
  <si>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</si>
  <si>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</si>
  <si>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</si>
  <si>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</si>
  <si>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</si>
  <si>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</si>
  <si>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</si>
  <si>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</si>
  <si>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</si>
  <si>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</si>
  <si>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</si>
  <si>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</si>
  <si>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</si>
  <si>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</si>
  <si>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</si>
  <si>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</si>
  <si>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</si>
  <si>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</si>
  <si>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</si>
  <si>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</si>
  <si>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</si>
  <si>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</si>
  <si>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</si>
  <si>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</si>
  <si>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</si>
  <si>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</si>
  <si>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</si>
  <si>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</si>
  <si>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</si>
  <si>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</si>
  <si>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</si>
  <si>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</si>
  <si>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</si>
  <si>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</si>
  <si>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</si>
  <si>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</si>
  <si>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</si>
  <si>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</si>
  <si>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</si>
  <si>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</si>
  <si>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</si>
  <si>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</si>
  <si>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</si>
  <si>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</si>
  <si>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</si>
  <si>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</si>
  <si>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</si>
  <si>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</si>
  <si>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</si>
  <si>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</si>
  <si>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</si>
  <si>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</si>
  <si>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</si>
  <si>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</si>
  <si>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</si>
  <si>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</si>
  <si>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</si>
  <si>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</si>
  <si>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</si>
  <si>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</si>
  <si>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</si>
  <si>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</si>
  <si>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</si>
  <si>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</si>
  <si>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</si>
  <si>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</si>
  <si>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</si>
  <si>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</si>
  <si>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</si>
  <si>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</si>
  <si>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</si>
  <si>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</si>
  <si>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</si>
  <si>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</si>
  <si>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</si>
  <si>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</si>
  <si>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</si>
  <si>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</si>
  <si>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</si>
  <si>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</si>
  <si>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</si>
  <si>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</si>
  <si>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</si>
  <si>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</si>
  <si>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</si>
  <si>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</si>
  <si>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</si>
  <si>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</si>
  <si>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</si>
  <si>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</si>
  <si>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</si>
  <si>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</si>
  <si>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</si>
  <si>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</si>
  <si>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</si>
  <si>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</si>
  <si>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</si>
  <si>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</si>
  <si>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</si>
  <si>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</si>
  <si>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</si>
  <si>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</si>
  <si>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</si>
  <si>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</si>
  <si>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</si>
  <si>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</si>
  <si>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</si>
  <si>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</si>
  <si>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</si>
  <si>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</si>
  <si>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</si>
  <si>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</si>
  <si>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</si>
  <si>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</si>
  <si>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</si>
  <si>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</si>
  <si>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</si>
  <si>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</si>
  <si>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</si>
  <si>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</si>
  <si>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</si>
  <si>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</si>
  <si>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</si>
  <si>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</si>
  <si>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</si>
  <si>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</si>
  <si>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</si>
  <si>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</si>
  <si>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</si>
  <si>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</si>
  <si>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</si>
  <si>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</si>
  <si>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</si>
  <si>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</si>
  <si>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</si>
  <si>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</si>
  <si>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</si>
  <si>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</si>
  <si>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</si>
  <si>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</si>
  <si>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</si>
  <si>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</si>
  <si>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</si>
  <si>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</si>
  <si>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</si>
  <si>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</si>
  <si>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</si>
  <si>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</si>
  <si>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</si>
  <si>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</si>
  <si>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</si>
  <si>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</si>
  <si>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</si>
  <si>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</si>
  <si>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</si>
  <si>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</si>
  <si>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</si>
  <si>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</si>
  <si>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</si>
  <si>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</si>
  <si>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</si>
  <si>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</si>
  <si>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</si>
  <si>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</si>
  <si>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</si>
  <si>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</si>
  <si>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</si>
  <si>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</si>
  <si>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</si>
  <si>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</si>
  <si>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</si>
  <si>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</si>
  <si>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</si>
  <si>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</si>
  <si>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</si>
  <si>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</si>
  <si>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</si>
  <si>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</si>
  <si>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</si>
  <si>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</si>
  <si>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</si>
  <si>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</si>
  <si>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</si>
  <si>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</si>
  <si>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</si>
  <si>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</si>
  <si>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</si>
  <si>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</si>
  <si>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</si>
  <si>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</si>
  <si>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</si>
  <si>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</si>
  <si>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</si>
  <si>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</si>
  <si>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</si>
  <si>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</si>
  <si>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</si>
  <si>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</si>
  <si>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</si>
  <si>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</si>
  <si>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</si>
  <si>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</si>
  <si>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</si>
  <si>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</si>
  <si>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</si>
  <si>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</si>
  <si>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</si>
  <si>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</si>
  <si>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</si>
  <si>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</si>
  <si>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</si>
  <si>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</si>
  <si>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</si>
  <si>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</si>
  <si>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</si>
  <si>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</si>
  <si>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</si>
  <si>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</si>
  <si>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</si>
  <si>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</si>
  <si>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</si>
  <si>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</si>
  <si>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</si>
  <si>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</si>
  <si>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</si>
  <si>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</si>
  <si>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</si>
  <si>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</si>
  <si>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</si>
  <si>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</si>
  <si>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</si>
  <si>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</si>
  <si>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</si>
  <si>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</si>
  <si>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</si>
  <si>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</si>
  <si>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</si>
  <si>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</si>
  <si>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</si>
  <si>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</si>
  <si>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</si>
  <si>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</si>
  <si>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</si>
  <si>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</si>
  <si>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</si>
  <si>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</si>
  <si>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</si>
  <si>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</si>
  <si>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</si>
  <si>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</si>
  <si>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</si>
  <si>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</si>
  <si>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</si>
  <si>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</si>
  <si>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</si>
  <si>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</si>
  <si>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</si>
  <si>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</si>
  <si>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</si>
  <si>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</si>
  <si>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</si>
  <si>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</si>
  <si>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</si>
  <si>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</si>
  <si>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</si>
  <si>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</si>
  <si>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</si>
  <si>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</si>
  <si>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</si>
  <si>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</si>
  <si>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</si>
  <si>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</si>
  <si>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</si>
  <si>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</si>
  <si>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</si>
  <si>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</si>
  <si>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</si>
  <si>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</si>
  <si>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</si>
  <si>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</si>
  <si>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</si>
  <si>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</si>
  <si>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</si>
  <si>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</si>
  <si>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</si>
  <si>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</si>
  <si>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</si>
  <si>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</si>
  <si>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</si>
  <si>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</si>
  <si>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</si>
  <si>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</si>
  <si>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</si>
  <si>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</si>
  <si>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</si>
  <si>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</si>
  <si>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</si>
  <si>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</si>
  <si>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</si>
  <si>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</si>
  <si>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</si>
  <si>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</si>
  <si>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</si>
  <si>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</si>
  <si>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</si>
  <si>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</si>
  <si>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</si>
  <si>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</si>
  <si>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</si>
  <si>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</si>
  <si>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</si>
  <si>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</si>
  <si>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</si>
  <si>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</si>
  <si>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</si>
  <si>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</si>
  <si>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</si>
  <si>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</si>
  <si>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</si>
  <si>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</si>
  <si>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</si>
  <si>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</si>
  <si>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</si>
  <si>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</si>
  <si>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</si>
  <si>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</si>
  <si>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</si>
  <si>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</si>
  <si>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</si>
  <si>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</si>
  <si>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</si>
  <si>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</si>
  <si>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</si>
  <si>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</si>
  <si>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</si>
  <si>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</si>
  <si>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</si>
  <si>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</si>
  <si>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</si>
  <si>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</si>
  <si>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</si>
  <si>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</si>
  <si>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</si>
  <si>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</si>
  <si>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</si>
  <si>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</si>
  <si>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</si>
  <si>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</si>
  <si>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</si>
  <si>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</si>
  <si>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</si>
  <si>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</si>
  <si>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</si>
  <si>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</si>
  <si>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</si>
  <si>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</si>
  <si>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</si>
  <si>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</si>
  <si>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</si>
  <si>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</si>
  <si>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</si>
  <si>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</si>
  <si>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</si>
  <si>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</si>
  <si>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</si>
  <si>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</si>
  <si>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</si>
  <si>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</si>
  <si>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</si>
  <si>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</si>
  <si>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</si>
  <si>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</si>
  <si>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</si>
  <si>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</si>
  <si>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</si>
  <si>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</si>
  <si>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</si>
  <si>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</si>
  <si>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</si>
  <si>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</si>
  <si>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</si>
  <si>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</si>
  <si>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</si>
  <si>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</si>
  <si>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</si>
  <si>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</si>
  <si>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</si>
  <si>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</si>
  <si>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</si>
  <si>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</si>
  <si>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</si>
  <si>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</si>
  <si>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</si>
  <si>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</si>
  <si>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</si>
  <si>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</si>
  <si>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</si>
  <si>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</si>
  <si>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</si>
  <si>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</si>
  <si>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</si>
  <si>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</si>
  <si>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</si>
  <si>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</si>
  <si>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</si>
  <si>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</si>
  <si>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</si>
  <si>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</si>
  <si>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</si>
  <si>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</si>
  <si>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</si>
  <si>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</si>
  <si>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</si>
  <si>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</si>
  <si>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</si>
  <si>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</si>
  <si>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</si>
  <si>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</si>
  <si>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</si>
  <si>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</si>
  <si>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</si>
  <si>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</si>
  <si>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</si>
  <si>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</si>
  <si>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</si>
  <si>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</si>
  <si>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</si>
  <si>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</si>
  <si>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</si>
  <si>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</si>
  <si>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</si>
  <si>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</si>
  <si>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</si>
  <si>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</si>
  <si>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</si>
  <si>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</si>
  <si>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</si>
  <si>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</si>
  <si>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</si>
  <si>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</si>
  <si>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</si>
  <si>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</si>
  <si>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</si>
  <si>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</si>
  <si>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</si>
  <si>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</si>
  <si>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</si>
  <si>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</si>
  <si>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</si>
  <si>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</si>
  <si>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</si>
  <si>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</si>
  <si>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</si>
  <si>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</si>
  <si>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</si>
  <si>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</si>
  <si>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</si>
  <si>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</si>
  <si>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</si>
  <si>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</si>
  <si>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</si>
  <si>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</si>
  <si>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</si>
  <si>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</si>
  <si>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</si>
  <si>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</si>
  <si>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</si>
  <si>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</si>
  <si>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</si>
  <si>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</si>
  <si>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</si>
  <si>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</si>
  <si>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</si>
  <si>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</si>
  <si>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</si>
  <si>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</si>
  <si>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</si>
  <si>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</si>
  <si>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</si>
  <si>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</si>
  <si>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</si>
  <si>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</si>
  <si>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</si>
  <si>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</si>
  <si>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</si>
  <si>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</si>
  <si>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</si>
  <si>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</si>
  <si>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</si>
  <si>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</si>
  <si>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</si>
  <si>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</si>
  <si>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</si>
  <si>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</si>
  <si>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</si>
  <si>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</si>
  <si>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</si>
  <si>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</si>
  <si>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</si>
  <si>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</si>
  <si>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</si>
  <si>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</si>
  <si>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</si>
  <si>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</si>
  <si>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</si>
  <si>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</si>
  <si>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</si>
  <si>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</si>
  <si>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</si>
  <si>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</si>
  <si>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</si>
  <si>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</si>
  <si>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</si>
  <si>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</si>
  <si>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</si>
  <si>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</si>
  <si>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</si>
  <si>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</si>
  <si>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</si>
  <si>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</si>
  <si>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</si>
  <si>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</si>
  <si>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</si>
  <si>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</si>
  <si>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</si>
  <si>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</si>
  <si>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</si>
  <si>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</si>
  <si>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</si>
  <si>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</si>
  <si>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</si>
  <si>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</si>
  <si>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</si>
  <si>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</si>
  <si>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</si>
  <si>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</si>
  <si>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</si>
  <si>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</si>
  <si>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</si>
  <si>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</si>
  <si>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</si>
  <si>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</si>
  <si>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</si>
  <si>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</si>
  <si>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</si>
  <si>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</si>
  <si>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</si>
  <si>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</si>
  <si>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</si>
  <si>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</si>
  <si>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</si>
  <si>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</si>
  <si>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</si>
  <si>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</si>
  <si>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</si>
  <si>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</si>
  <si>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</si>
  <si>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</si>
  <si>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</si>
  <si>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</si>
  <si>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</si>
  <si>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</si>
  <si>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</si>
  <si>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</si>
  <si>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</si>
  <si>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</si>
  <si>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</si>
  <si>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</si>
  <si>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</si>
  <si>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</si>
  <si>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</si>
  <si>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</si>
  <si>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</si>
  <si>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</si>
  <si>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</si>
  <si>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</si>
  <si>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</si>
  <si>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</si>
  <si>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</si>
  <si>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</si>
  <si>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</si>
  <si>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</si>
  <si>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</si>
  <si>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</si>
  <si>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</si>
  <si>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</si>
  <si>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</si>
  <si>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</si>
  <si>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</si>
  <si>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</si>
  <si>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</si>
  <si>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</si>
  <si>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</si>
  <si>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</si>
  <si>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</si>
  <si>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</si>
  <si>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</si>
  <si>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</si>
  <si>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</si>
  <si>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</si>
  <si>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</si>
  <si>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</si>
  <si>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</si>
  <si>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</si>
  <si>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</si>
  <si>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</si>
  <si>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</si>
  <si>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</si>
  <si>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</si>
  <si>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</si>
  <si>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</si>
  <si>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</si>
  <si>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</si>
  <si>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</si>
  <si>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</si>
  <si>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</si>
  <si>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</si>
  <si>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</si>
  <si>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</si>
  <si>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</si>
  <si>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</si>
  <si>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</si>
  <si>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</si>
  <si>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</si>
  <si>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</si>
  <si>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</si>
  <si>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</si>
  <si>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</si>
  <si>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</si>
  <si>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</si>
  <si>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</si>
  <si>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</si>
  <si>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</si>
  <si>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</si>
  <si>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</si>
  <si>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</si>
  <si>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</si>
  <si>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</si>
  <si>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</si>
  <si>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</si>
  <si>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</si>
  <si>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</si>
  <si>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</si>
  <si>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</si>
  <si>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</si>
  <si>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</si>
  <si>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</si>
  <si>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</si>
  <si>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</si>
  <si>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</si>
  <si>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</si>
  <si>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</si>
  <si>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</si>
  <si>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</si>
  <si>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</si>
  <si>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</si>
  <si>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</si>
  <si>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</si>
  <si>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</si>
  <si>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</si>
  <si>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</si>
  <si>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</si>
  <si>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</si>
  <si>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</si>
  <si>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</si>
  <si>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</si>
  <si>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</si>
  <si>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</si>
  <si>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</si>
  <si>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</si>
  <si>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</si>
  <si>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</si>
  <si>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</si>
  <si>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</si>
  <si>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</si>
  <si>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</si>
  <si>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</si>
  <si>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</si>
  <si>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</si>
  <si>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</si>
  <si>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</si>
  <si>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</si>
  <si>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</si>
  <si>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</si>
  <si>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</si>
  <si>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</si>
  <si>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</si>
  <si>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</si>
  <si>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</si>
  <si>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</si>
  <si>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</si>
  <si>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</si>
  <si>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</si>
  <si>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</si>
  <si>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</si>
  <si>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</si>
  <si>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</si>
  <si>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</si>
  <si>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</si>
  <si>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</si>
  <si>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</si>
  <si>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</si>
  <si>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</si>
  <si>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</si>
  <si>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</si>
  <si>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</si>
  <si>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</si>
  <si>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</si>
  <si>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</si>
  <si>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</si>
  <si>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</si>
  <si>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</si>
  <si>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</si>
  <si>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</si>
  <si>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</si>
  <si>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</si>
  <si>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</si>
  <si>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</si>
  <si>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</si>
  <si>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</si>
  <si>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</si>
  <si>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</si>
  <si>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</si>
  <si>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</si>
  <si>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</si>
  <si>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</si>
  <si>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</si>
  <si>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</si>
  <si>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</si>
  <si>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</si>
  <si>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</si>
  <si>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</si>
  <si>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</si>
  <si>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</si>
  <si>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</si>
  <si>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</si>
  <si>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</si>
  <si>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</si>
  <si>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</si>
  <si>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</si>
  <si>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</si>
  <si>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</si>
  <si>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</si>
  <si>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</si>
  <si>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</si>
  <si>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</si>
  <si>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</si>
  <si>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</si>
  <si>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</si>
  <si>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</si>
  <si>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</si>
  <si>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</si>
  <si>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</si>
  <si>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</si>
  <si>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</si>
  <si>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</si>
  <si>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</si>
  <si>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</si>
  <si>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</si>
  <si>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</si>
  <si>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</si>
  <si>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</si>
  <si>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</si>
  <si>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</si>
  <si>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</si>
  <si>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</si>
  <si>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</si>
  <si>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</si>
  <si>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</si>
  <si>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</si>
  <si>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</si>
  <si>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</si>
  <si>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</si>
  <si>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</si>
  <si>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</si>
  <si>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</si>
  <si>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</si>
  <si>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</si>
  <si>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</si>
  <si>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</si>
  <si>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</si>
  <si>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</si>
  <si>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</si>
  <si>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</si>
  <si>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</si>
  <si>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</si>
  <si>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</si>
  <si>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</si>
  <si>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</si>
  <si>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</si>
  <si>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</si>
  <si>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</si>
  <si>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</si>
  <si>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</si>
  <si>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</si>
  <si>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</si>
  <si>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</si>
  <si>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</si>
  <si>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</si>
  <si>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</si>
  <si>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</si>
  <si>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</si>
  <si>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</si>
  <si>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</si>
  <si>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</si>
  <si>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</si>
  <si>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</si>
  <si>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</si>
  <si>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</si>
  <si>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</si>
  <si>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</si>
  <si>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</si>
  <si>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</si>
  <si>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</si>
  <si>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</si>
  <si>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</si>
  <si>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</si>
  <si>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</si>
  <si>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</si>
  <si>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</si>
  <si>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</si>
  <si>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</si>
  <si>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</si>
  <si>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</si>
  <si>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</si>
  <si>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</si>
  <si>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</si>
  <si>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</si>
  <si>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</si>
  <si>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</si>
  <si>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</si>
  <si>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</si>
  <si>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</si>
  <si>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</si>
  <si>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</si>
  <si>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</si>
  <si>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</si>
  <si>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</si>
  <si>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</si>
  <si>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</si>
  <si>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</si>
  <si>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</si>
  <si>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</si>
  <si>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</si>
  <si>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</si>
  <si>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</si>
  <si>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</si>
  <si>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</si>
  <si>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</si>
  <si>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</si>
  <si>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</si>
  <si>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</si>
  <si>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</si>
  <si>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</si>
  <si>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</si>
  <si>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</si>
  <si>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</si>
  <si>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</si>
  <si>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</si>
  <si>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</si>
  <si>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</si>
  <si>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</si>
  <si>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</si>
  <si>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</si>
  <si>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</si>
  <si>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</si>
  <si>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</si>
  <si>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</si>
  <si>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</si>
  <si>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</si>
  <si>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</si>
  <si>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</si>
  <si>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</si>
  <si>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</si>
  <si>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</si>
  <si>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</si>
  <si>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</si>
  <si>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</si>
  <si>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</si>
  <si>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</si>
  <si>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</si>
  <si>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</si>
  <si>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</si>
  <si>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</si>
  <si>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</si>
  <si>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</si>
  <si>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</si>
  <si>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</si>
  <si>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</si>
  <si>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</si>
  <si>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</si>
  <si>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</si>
  <si>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</si>
  <si>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</si>
  <si>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</si>
  <si>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</si>
  <si>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</si>
  <si>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</si>
  <si>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</si>
  <si>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</si>
  <si>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</si>
  <si>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</si>
  <si>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</si>
  <si>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</si>
  <si>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</si>
  <si>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</si>
  <si>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</si>
  <si>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</si>
  <si>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</si>
  <si>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</si>
  <si>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</si>
  <si>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</si>
  <si>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</si>
  <si>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</si>
  <si>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</si>
  <si>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</si>
  <si>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</si>
  <si>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</si>
  <si>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</si>
  <si>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</si>
  <si>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</si>
  <si>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</si>
  <si>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</si>
  <si>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</si>
  <si>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</si>
  <si>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</si>
  <si>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</si>
  <si>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</si>
  <si>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</si>
  <si>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</si>
  <si>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</si>
  <si>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</si>
  <si>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</si>
  <si>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</si>
  <si>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</si>
  <si>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</si>
  <si>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</si>
  <si>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</si>
  <si>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</si>
  <si>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</si>
  <si>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</si>
  <si>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</si>
  <si>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</si>
  <si>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</si>
  <si>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</si>
  <si>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</si>
  <si>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</si>
  <si>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</si>
  <si>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</si>
  <si>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</si>
  <si>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</si>
  <si>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</si>
  <si>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</si>
  <si>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</si>
  <si>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</si>
  <si>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</si>
  <si>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</si>
  <si>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</si>
  <si>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</si>
  <si>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</si>
  <si>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</si>
  <si>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</si>
  <si>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</si>
  <si>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</si>
  <si>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</si>
  <si>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</si>
  <si>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</si>
  <si>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</si>
  <si>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</si>
  <si>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</si>
  <si>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</si>
  <si>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</si>
  <si>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</si>
  <si>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</si>
  <si>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</si>
  <si>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</si>
  <si>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</si>
  <si>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</si>
  <si>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</si>
  <si>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</si>
  <si>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</si>
  <si>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</si>
  <si>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</si>
  <si>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</si>
  <si>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</si>
  <si>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</si>
  <si>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</si>
  <si>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</si>
  <si>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</si>
  <si>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</si>
  <si>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</si>
  <si>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</si>
  <si>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</si>
  <si>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</si>
  <si>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</si>
  <si>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</si>
  <si>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</si>
  <si>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</si>
  <si>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</si>
  <si>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</si>
  <si>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</si>
  <si>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</si>
  <si>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</si>
  <si>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</si>
  <si>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</si>
  <si>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</si>
  <si>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</si>
  <si>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</si>
  <si>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</si>
  <si>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</si>
  <si>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</si>
  <si>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</si>
  <si>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</si>
  <si>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</si>
  <si>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</si>
  <si>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</si>
  <si>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</si>
  <si>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</si>
  <si>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</si>
  <si>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</si>
  <si>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</si>
  <si>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</si>
  <si>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</si>
  <si>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</si>
  <si>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</si>
  <si>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</si>
  <si>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</si>
  <si>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</si>
  <si>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</si>
  <si>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</si>
  <si>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</si>
  <si>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</si>
  <si>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</si>
  <si>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</si>
  <si>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</si>
  <si>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</si>
  <si>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</si>
  <si>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</si>
  <si>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</si>
  <si>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</si>
  <si>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</si>
  <si>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</si>
  <si>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</si>
  <si>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</si>
  <si>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</si>
  <si>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</si>
  <si>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</si>
  <si>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</si>
  <si>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</si>
  <si>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</si>
  <si>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</si>
  <si>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</si>
  <si>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</si>
  <si>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</si>
  <si>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</si>
  <si>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</si>
  <si>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</si>
  <si>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</si>
  <si>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</si>
  <si>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</si>
  <si>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</si>
  <si>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</si>
  <si>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</si>
  <si>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</si>
  <si>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</si>
  <si>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</si>
  <si>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</si>
  <si>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</si>
  <si>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</si>
  <si>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</si>
  <si>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</si>
  <si>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</si>
  <si>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</si>
  <si>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</si>
  <si>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</si>
  <si>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</si>
  <si>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</si>
  <si>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</si>
  <si>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</si>
  <si>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</si>
  <si>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</si>
  <si>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</si>
  <si>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</si>
  <si>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</si>
  <si>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</si>
  <si>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</si>
  <si>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</si>
  <si>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</si>
  <si>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</si>
  <si>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</si>
  <si>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</si>
  <si>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</si>
  <si>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</si>
  <si>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</si>
  <si>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</si>
  <si>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</si>
  <si>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</si>
  <si>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</si>
  <si>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</si>
  <si>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</si>
  <si>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</si>
  <si>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</si>
  <si>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</si>
  <si>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</si>
  <si>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</si>
  <si>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</si>
  <si>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</si>
  <si>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</si>
  <si>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</si>
  <si>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</si>
  <si>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</si>
  <si>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</si>
  <si>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</si>
  <si>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</si>
  <si>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</si>
  <si>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</si>
  <si>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</si>
  <si>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</si>
  <si>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</si>
  <si>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</si>
  <si>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</si>
  <si>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</si>
  <si>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</si>
  <si>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</si>
  <si>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</si>
  <si>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</si>
  <si>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</si>
  <si>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</si>
  <si>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</si>
  <si>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</si>
  <si>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</si>
  <si>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</si>
  <si>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</si>
  <si>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</si>
  <si>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</si>
  <si>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</si>
  <si>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</si>
  <si>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</si>
  <si>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</si>
  <si>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</si>
  <si>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</si>
  <si>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</si>
  <si>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</si>
  <si>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</si>
  <si>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</si>
  <si>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</si>
  <si>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</si>
  <si>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</si>
  <si>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</si>
  <si>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</si>
  <si>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</si>
  <si>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</si>
  <si>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</si>
  <si>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</si>
  <si>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</si>
  <si>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</si>
  <si>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</si>
  <si>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</si>
  <si>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</si>
  <si>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</si>
  <si>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</si>
  <si>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</si>
  <si>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</si>
  <si>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</si>
  <si>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</si>
  <si>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</si>
  <si>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</si>
  <si>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</si>
  <si>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</si>
  <si>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</si>
  <si>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</si>
  <si>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</si>
  <si>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</si>
  <si>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</si>
  <si>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</si>
  <si>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</si>
  <si>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</si>
  <si>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</si>
  <si>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</si>
  <si>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</si>
  <si>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</si>
  <si>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</si>
  <si>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</si>
  <si>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</si>
  <si>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</si>
  <si>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</si>
  <si>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</si>
  <si>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</si>
  <si>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</si>
  <si>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</si>
  <si>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</si>
  <si>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</si>
  <si>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</si>
  <si>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</si>
  <si>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</si>
  <si>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</si>
  <si>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</si>
  <si>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</si>
  <si>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</si>
  <si>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</si>
  <si>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</si>
  <si>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</si>
  <si>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</si>
  <si>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</si>
  <si>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</si>
  <si>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</si>
  <si>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</si>
  <si>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</si>
  <si>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</si>
  <si>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</si>
  <si>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</si>
  <si>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</si>
  <si>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</si>
  <si>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</si>
  <si>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</si>
  <si>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</si>
  <si>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</si>
  <si>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</si>
  <si>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</si>
  <si>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</si>
  <si>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</si>
  <si>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</si>
  <si>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</si>
  <si>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</si>
  <si>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</si>
  <si>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</si>
  <si>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</si>
  <si>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</si>
  <si>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</si>
  <si>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</si>
  <si>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</si>
  <si>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</si>
  <si>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</si>
  <si>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</si>
  <si>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</si>
  <si>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</si>
  <si>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</si>
  <si>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</si>
  <si>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</si>
  <si>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</si>
  <si>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</si>
  <si>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</si>
  <si>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</si>
  <si>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</si>
  <si>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</si>
  <si>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</si>
  <si>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</si>
  <si>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</si>
  <si>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</si>
  <si>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</si>
  <si>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</si>
  <si>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</si>
  <si>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</si>
  <si>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</si>
  <si>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</si>
  <si>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</si>
  <si>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</si>
  <si>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</si>
  <si>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</si>
  <si>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</si>
  <si>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</si>
  <si>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</si>
  <si>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</si>
  <si>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</si>
  <si>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</si>
  <si>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</si>
  <si>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</si>
  <si>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</si>
  <si>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</si>
  <si>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</si>
  <si>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</si>
  <si>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</si>
  <si>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</si>
  <si>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</si>
  <si>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</si>
  <si>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</si>
  <si>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</si>
  <si>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</si>
  <si>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</si>
  <si>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</si>
  <si>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</si>
  <si>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</si>
  <si>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</si>
  <si>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</si>
  <si>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</si>
  <si>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</si>
  <si>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</si>
  <si>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</si>
  <si>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</si>
  <si>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</si>
  <si>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</si>
  <si>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</si>
  <si>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</si>
  <si>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</si>
  <si>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</si>
  <si>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</si>
  <si>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</si>
  <si>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</si>
  <si>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</si>
  <si>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</si>
  <si>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</si>
  <si>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</si>
  <si>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</si>
  <si>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</si>
  <si>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</si>
  <si>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</si>
  <si>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</si>
  <si>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</si>
  <si>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</si>
  <si>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</si>
  <si>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</si>
  <si>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</si>
  <si>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</si>
  <si>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</si>
  <si>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</si>
  <si>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</si>
  <si>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</si>
  <si>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</si>
  <si>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</si>
  <si>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</si>
  <si>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</si>
  <si>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</si>
  <si>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</si>
  <si>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</si>
  <si>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</si>
  <si>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</si>
  <si>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</si>
  <si>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</si>
  <si>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</si>
  <si>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</si>
  <si>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</si>
  <si>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</si>
  <si>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</si>
  <si>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</si>
  <si>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</si>
  <si>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</si>
  <si>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</si>
  <si>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</si>
  <si>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</si>
  <si>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</si>
  <si>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</si>
  <si>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</si>
  <si>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</si>
  <si>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</si>
  <si>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</si>
  <si>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</si>
  <si>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</si>
  <si>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</si>
  <si>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</si>
  <si>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</si>
  <si>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</si>
  <si>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</si>
  <si>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</si>
  <si>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</si>
  <si>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</si>
  <si>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</si>
  <si>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</si>
  <si>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</si>
  <si>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</si>
  <si>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</si>
  <si>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</si>
  <si>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</si>
  <si>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</si>
  <si>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</si>
  <si>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</si>
  <si>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</si>
  <si>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</si>
  <si>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</si>
  <si>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</si>
  <si>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</si>
  <si>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</si>
  <si>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</si>
  <si>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</si>
  <si>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</si>
  <si>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</si>
  <si>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</si>
  <si>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</si>
  <si>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</si>
  <si>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</si>
  <si>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</si>
  <si>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</si>
  <si>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</si>
  <si>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</si>
  <si>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</si>
  <si>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</si>
  <si>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</si>
  <si>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</si>
  <si>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</si>
  <si>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</si>
  <si>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</si>
  <si>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</si>
  <si>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</si>
  <si>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</si>
  <si>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</si>
  <si>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</si>
  <si>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</si>
  <si>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</si>
  <si>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</si>
  <si>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</si>
  <si>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</si>
  <si>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</si>
  <si>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</si>
  <si>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</si>
  <si>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</si>
  <si>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</si>
  <si>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</si>
  <si>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</si>
  <si>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</si>
  <si>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</si>
  <si>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</si>
  <si>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</si>
  <si>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</si>
  <si>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</si>
  <si>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</si>
  <si>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</si>
  <si>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</si>
  <si>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</si>
  <si>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</si>
  <si>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</si>
  <si>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</si>
  <si>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</si>
  <si>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</si>
  <si>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</si>
  <si>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</si>
  <si>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</si>
  <si>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</si>
  <si>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</si>
  <si>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</si>
  <si>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</si>
  <si>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</si>
  <si>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</si>
  <si>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</si>
  <si>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</si>
  <si>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</si>
  <si>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</si>
  <si>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</si>
  <si>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</si>
  <si>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</si>
  <si>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</si>
  <si>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</si>
  <si>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</si>
  <si>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</si>
  <si>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</si>
  <si>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</si>
  <si>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</si>
  <si>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</si>
  <si>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</si>
  <si>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</si>
  <si>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</si>
  <si>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</si>
  <si>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</si>
  <si>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</si>
  <si>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</si>
  <si>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</si>
  <si>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</si>
  <si>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</si>
  <si>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</si>
  <si>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</si>
  <si>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</si>
  <si>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</si>
  <si>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</si>
  <si>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</si>
  <si>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</si>
  <si>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</si>
  <si>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</si>
  <si>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</si>
  <si>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</si>
  <si>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</si>
  <si>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</si>
  <si>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</si>
  <si>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</si>
  <si>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</si>
  <si>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</si>
  <si>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</si>
  <si>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</si>
  <si>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</si>
  <si>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</si>
  <si>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</si>
  <si>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</si>
  <si>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</si>
  <si>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</si>
  <si>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</si>
  <si>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</si>
  <si>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</si>
  <si>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</si>
  <si>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</si>
  <si>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</si>
  <si>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</si>
  <si>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</si>
  <si>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</si>
  <si>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</si>
  <si>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</si>
  <si>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</si>
  <si>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</si>
  <si>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</si>
  <si>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</si>
  <si>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</si>
  <si>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</si>
  <si>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</si>
  <si>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</si>
  <si>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</si>
  <si>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</si>
  <si>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</si>
  <si>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</si>
  <si>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</si>
  <si>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</si>
  <si>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</si>
  <si>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</si>
  <si>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</si>
  <si>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</si>
  <si>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</si>
  <si>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</si>
  <si>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</si>
  <si>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</si>
  <si>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</si>
  <si>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</si>
  <si>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</si>
  <si>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</si>
  <si>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</si>
  <si>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</si>
  <si>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</si>
  <si>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</si>
  <si>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</si>
  <si>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</si>
  <si>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</si>
  <si>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</si>
  <si>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</si>
  <si>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</si>
  <si>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</si>
  <si>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</si>
  <si>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</si>
  <si>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</si>
  <si>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</si>
  <si>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</si>
  <si>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</si>
  <si>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</si>
  <si>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</si>
  <si>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</si>
  <si>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</si>
  <si>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</si>
  <si>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</si>
  <si>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</si>
  <si>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</si>
  <si>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</si>
  <si>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</si>
  <si>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</si>
  <si>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</si>
  <si>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</si>
  <si>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</si>
  <si>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</si>
  <si>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</si>
  <si>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</si>
  <si>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</si>
  <si>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</si>
  <si>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</si>
  <si>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</si>
  <si>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</si>
  <si>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</si>
  <si>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</si>
  <si>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</si>
  <si>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</si>
  <si>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</si>
  <si>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</si>
  <si>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</si>
  <si>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</si>
  <si>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</si>
  <si>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</si>
  <si>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</si>
  <si>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</si>
  <si>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</si>
  <si>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</si>
  <si>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</si>
  <si>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</si>
  <si>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</si>
  <si>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</si>
  <si>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</si>
  <si>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</si>
  <si>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</si>
  <si>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</si>
  <si>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</si>
  <si>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</si>
  <si>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</si>
  <si>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</si>
  <si>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</si>
  <si>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</si>
  <si>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</si>
  <si>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</si>
  <si>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</si>
  <si>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</si>
  <si>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</si>
  <si>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</si>
  <si>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</si>
  <si>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</si>
  <si>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</si>
  <si>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</si>
  <si>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</si>
  <si>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</si>
  <si>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</si>
  <si>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</si>
  <si>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</si>
  <si>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</si>
  <si>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</si>
  <si>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</si>
  <si>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</si>
  <si>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</si>
  <si>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</si>
  <si>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</si>
  <si>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</si>
  <si>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</si>
  <si>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</si>
  <si>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</si>
  <si>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</si>
  <si>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</si>
  <si>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</si>
  <si>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</si>
  <si>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</si>
  <si>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</si>
  <si>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</si>
  <si>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</si>
  <si>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</si>
  <si>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</si>
  <si>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</si>
  <si>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</si>
  <si>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</si>
  <si>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</si>
  <si>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</si>
  <si>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</si>
  <si>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</si>
  <si>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</si>
  <si>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</si>
  <si>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</si>
  <si>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</si>
  <si>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</si>
  <si>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</si>
  <si>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</si>
  <si>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</si>
  <si>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</si>
  <si>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</si>
  <si>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</si>
  <si>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</si>
  <si>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</si>
  <si>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</si>
  <si>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</si>
  <si>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</si>
  <si>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</si>
  <si>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</si>
  <si>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</si>
  <si>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</si>
  <si>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</si>
  <si>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</si>
  <si>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</si>
  <si>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</si>
  <si>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</si>
  <si>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</si>
  <si>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</si>
  <si>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</si>
  <si>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</si>
  <si>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</si>
  <si>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</si>
  <si>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</si>
  <si>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</si>
  <si>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</si>
  <si>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</si>
  <si>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</si>
  <si>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</si>
  <si>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</si>
  <si>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</si>
  <si>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</si>
  <si>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</si>
  <si>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</si>
  <si>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</si>
  <si>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</si>
  <si>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</si>
  <si>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</si>
  <si>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</si>
  <si>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</si>
  <si>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</si>
  <si>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</si>
  <si>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</si>
  <si>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</si>
  <si>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</si>
  <si>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</si>
  <si>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</si>
  <si>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</si>
  <si>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</si>
  <si>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</si>
  <si>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</si>
  <si>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</si>
  <si>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</si>
  <si>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</si>
  <si>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</si>
  <si>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</si>
  <si>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</si>
  <si>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</si>
  <si>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</si>
  <si>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</si>
  <si>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</si>
  <si>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</si>
  <si>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</si>
  <si>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</si>
  <si>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</si>
  <si>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</si>
  <si>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</si>
  <si>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</si>
  <si>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</si>
  <si>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</si>
  <si>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</si>
  <si>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</si>
  <si>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</si>
  <si>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</si>
  <si>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</si>
  <si>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</si>
  <si>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</si>
  <si>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</si>
  <si>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</si>
  <si>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</si>
  <si>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</si>
  <si>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</si>
  <si>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</si>
  <si>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</si>
  <si>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</si>
  <si>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</si>
  <si>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</si>
  <si>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</si>
  <si>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</si>
  <si>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</si>
  <si>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</si>
  <si>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</si>
  <si>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</si>
  <si>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</si>
  <si>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</si>
  <si>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</si>
  <si>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</si>
  <si>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</si>
  <si>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</si>
  <si>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</si>
  <si>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</si>
  <si>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</si>
  <si>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</si>
  <si>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</si>
  <si>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</si>
  <si>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</si>
  <si>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</si>
  <si>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</si>
  <si>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</si>
  <si>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</si>
  <si>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</si>
  <si>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</si>
  <si>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</si>
  <si>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</si>
  <si>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</si>
  <si>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</si>
  <si>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</si>
  <si>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</si>
  <si>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</si>
  <si>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</si>
  <si>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</si>
  <si>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</si>
  <si>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</si>
  <si>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</si>
  <si>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</si>
  <si>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</si>
  <si>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</si>
  <si>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</si>
  <si>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</si>
  <si>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</si>
  <si>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</si>
  <si>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</si>
  <si>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</si>
  <si>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</si>
  <si>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</si>
  <si>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</si>
  <si>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</si>
  <si>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</si>
  <si>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</si>
  <si>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</si>
  <si>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</si>
  <si>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</si>
  <si>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</si>
  <si>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</si>
  <si>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</si>
  <si>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</si>
  <si>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</si>
  <si>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</si>
  <si>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</si>
  <si>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</si>
  <si>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</si>
  <si>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</si>
  <si>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</si>
  <si>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</si>
  <si>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</si>
  <si>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</si>
  <si>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</si>
  <si>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</si>
  <si>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</si>
  <si>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</si>
  <si>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</si>
  <si>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</si>
  <si>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</si>
  <si>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</si>
  <si>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</si>
  <si>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</si>
  <si>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</si>
  <si>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</si>
  <si>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</si>
  <si>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</si>
  <si>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</si>
  <si>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</si>
  <si>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</si>
  <si>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</si>
  <si>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</si>
  <si>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</si>
  <si>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</si>
  <si>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</si>
  <si>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</si>
  <si>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</si>
  <si>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</si>
  <si>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</si>
  <si>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</si>
  <si>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</si>
  <si>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</si>
  <si>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</si>
  <si>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</si>
  <si>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</si>
  <si>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</si>
  <si>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</si>
  <si>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</si>
  <si>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</si>
  <si>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</si>
  <si>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</si>
  <si>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</si>
  <si>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</si>
  <si>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</si>
  <si>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</si>
  <si>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</si>
  <si>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</si>
  <si>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</si>
  <si>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</si>
  <si>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</si>
  <si>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</si>
  <si>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</si>
  <si>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</si>
  <si>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</si>
  <si>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</si>
  <si>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</si>
  <si>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</si>
  <si>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</si>
  <si>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</si>
  <si>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</si>
  <si>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</si>
  <si>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</si>
  <si>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</si>
  <si>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</si>
  <si>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</si>
  <si>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</si>
  <si>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</si>
  <si>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</si>
  <si>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</si>
  <si>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</si>
  <si>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</si>
  <si>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</si>
  <si>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</si>
  <si>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</si>
  <si>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</si>
  <si>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</si>
  <si>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</si>
  <si>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</si>
  <si>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</si>
  <si>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</si>
  <si>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</si>
  <si>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</si>
  <si>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</si>
  <si>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</si>
  <si>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</si>
  <si>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</si>
  <si>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</si>
  <si>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</si>
  <si>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</si>
  <si>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</si>
  <si>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</si>
  <si>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</si>
  <si>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</si>
  <si>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</si>
  <si>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</si>
  <si>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</si>
  <si>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</si>
  <si>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</si>
  <si>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</si>
  <si>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</si>
  <si>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 xml:space="preserve">КФ - ОП "ОКОЛНА СРЕДА" </t>
  </si>
  <si>
    <t xml:space="preserve">ЕФРР - ОП "ОКОЛНА СРЕДА" </t>
  </si>
  <si>
    <t>Бланка версия 3.01 от 2017г.</t>
  </si>
  <si>
    <t>09554/2828</t>
  </si>
  <si>
    <t>Радослава Горанова</t>
  </si>
  <si>
    <t>Силвия Еленкова</t>
  </si>
  <si>
    <t>Пламен Петков</t>
  </si>
  <si>
    <t>chiprovci@mail.bg</t>
  </si>
  <si>
    <t>www.chiprovtci.bg</t>
  </si>
  <si>
    <t>b1158</t>
  </si>
  <si>
    <t>d1036</t>
  </si>
  <si>
    <t>c1336</t>
  </si>
  <si>
    <t>ОБЩИНА ЧИПРОВЦИ</t>
  </si>
  <si>
    <t>10.07.2017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</si>
</sst>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9" t="str">
        <f>+OTCHET!B9</f>
        <v>ОБЩИНА ЧИПРОВЦИ</v>
      </c>
      <c r="C2" s="1680"/>
      <c r="D2" s="1681"/>
      <c r="E2" s="1021"/>
      <c r="F2" s="1022">
        <f>+OTCHET!H9</f>
        <v>0</v>
      </c>
      <c r="G2" s="1023" t="str">
        <f>+OTCHET!F12</f>
        <v>6210</v>
      </c>
      <c r="H2" s="1024"/>
      <c r="I2" s="1682" t="str">
        <f>+OTCHET!H603</f>
        <v>www.chiprovtci.bg</v>
      </c>
      <c r="J2" s="1683"/>
      <c r="K2" s="1015"/>
      <c r="L2" s="1684" t="str">
        <f>OTCHET!H601</f>
        <v>chiprovci@mail.bg</v>
      </c>
      <c r="M2" s="1685"/>
      <c r="N2" s="1686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687">
        <f>+OTCHET!I9</f>
        <v>0</v>
      </c>
      <c r="U2" s="1688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689" t="s">
        <v>1017</v>
      </c>
      <c r="T4" s="1689"/>
      <c r="U4" s="1689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42916</v>
      </c>
      <c r="M6" s="1021"/>
      <c r="N6" s="1046" t="s">
        <v>1019</v>
      </c>
      <c r="O6" s="1010"/>
      <c r="P6" s="1047">
        <f>OTCHET!F9</f>
        <v>42916</v>
      </c>
      <c r="Q6" s="1046" t="s">
        <v>1019</v>
      </c>
      <c r="R6" s="1048"/>
      <c r="S6" s="1690">
        <f>+Q4</f>
        <v>2017</v>
      </c>
      <c r="T6" s="1690"/>
      <c r="U6" s="1690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691" t="s">
        <v>995</v>
      </c>
      <c r="T8" s="1692"/>
      <c r="U8" s="169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42916</v>
      </c>
      <c r="H9" s="1021"/>
      <c r="I9" s="1071">
        <f>+L4</f>
        <v>2017</v>
      </c>
      <c r="J9" s="1072">
        <f>+L6</f>
        <v>42916</v>
      </c>
      <c r="K9" s="1073"/>
      <c r="L9" s="1074">
        <f>+L6</f>
        <v>42916</v>
      </c>
      <c r="M9" s="1073"/>
      <c r="N9" s="1075">
        <f>+L6</f>
        <v>42916</v>
      </c>
      <c r="O9" s="1076"/>
      <c r="P9" s="1077">
        <f>+L4</f>
        <v>2017</v>
      </c>
      <c r="Q9" s="1075">
        <f>+L6</f>
        <v>42916</v>
      </c>
      <c r="R9" s="1048"/>
      <c r="S9" s="1694" t="s">
        <v>996</v>
      </c>
      <c r="T9" s="1695"/>
      <c r="U9" s="169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7" t="s">
        <v>1034</v>
      </c>
      <c r="T13" s="1698"/>
      <c r="U13" s="1699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700" t="s">
        <v>1036</v>
      </c>
      <c r="T14" s="1701"/>
      <c r="U14" s="1702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700" t="s">
        <v>1038</v>
      </c>
      <c r="T15" s="1701"/>
      <c r="U15" s="1702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700" t="s">
        <v>1040</v>
      </c>
      <c r="T16" s="1701"/>
      <c r="U16" s="1702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700" t="s">
        <v>1042</v>
      </c>
      <c r="T17" s="1701"/>
      <c r="U17" s="1702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700" t="s">
        <v>1044</v>
      </c>
      <c r="T18" s="1701"/>
      <c r="U18" s="1702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700" t="s">
        <v>1046</v>
      </c>
      <c r="T19" s="1701"/>
      <c r="U19" s="1702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700" t="s">
        <v>1048</v>
      </c>
      <c r="T20" s="1701"/>
      <c r="U20" s="1702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3" t="s">
        <v>1050</v>
      </c>
      <c r="T21" s="1704"/>
      <c r="U21" s="1705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6" t="s">
        <v>1052</v>
      </c>
      <c r="T22" s="1707"/>
      <c r="U22" s="1708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7" t="s">
        <v>1055</v>
      </c>
      <c r="T24" s="1698"/>
      <c r="U24" s="1699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700" t="s">
        <v>1057</v>
      </c>
      <c r="T25" s="1701"/>
      <c r="U25" s="1702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3" t="s">
        <v>1059</v>
      </c>
      <c r="T26" s="1704"/>
      <c r="U26" s="1705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6" t="s">
        <v>1061</v>
      </c>
      <c r="T27" s="1707"/>
      <c r="U27" s="1708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6" t="s">
        <v>1068</v>
      </c>
      <c r="T34" s="1707"/>
      <c r="U34" s="1708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9" t="s">
        <v>1070</v>
      </c>
      <c r="T35" s="1710"/>
      <c r="U35" s="1711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2" t="s">
        <v>1072</v>
      </c>
      <c r="T36" s="1713"/>
      <c r="U36" s="1714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5" t="s">
        <v>1074</v>
      </c>
      <c r="T37" s="1716"/>
      <c r="U37" s="1717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6" t="s">
        <v>1076</v>
      </c>
      <c r="T39" s="1707"/>
      <c r="U39" s="1708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7" t="s">
        <v>1079</v>
      </c>
      <c r="T41" s="1698"/>
      <c r="U41" s="1699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700" t="s">
        <v>1081</v>
      </c>
      <c r="T42" s="1701"/>
      <c r="U42" s="1702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700" t="s">
        <v>1083</v>
      </c>
      <c r="T43" s="1701"/>
      <c r="U43" s="1702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3" t="s">
        <v>1085</v>
      </c>
      <c r="T44" s="1704"/>
      <c r="U44" s="1705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6" t="s">
        <v>1087</v>
      </c>
      <c r="T45" s="1707"/>
      <c r="U45" s="1708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8" t="s">
        <v>1089</v>
      </c>
      <c r="T47" s="1719"/>
      <c r="U47" s="1720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21801</v>
      </c>
      <c r="K50" s="1097"/>
      <c r="L50" s="1104">
        <f>+IF($P$2=33,$Q50,0)</f>
        <v>0</v>
      </c>
      <c r="M50" s="1097"/>
      <c r="N50" s="1134">
        <f>+ROUND(+G50+J50+L50,0)</f>
        <v>21801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21801</v>
      </c>
      <c r="R50" s="1048"/>
      <c r="S50" s="1697" t="s">
        <v>1093</v>
      </c>
      <c r="T50" s="1698"/>
      <c r="U50" s="1699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700" t="s">
        <v>1095</v>
      </c>
      <c r="T51" s="1701"/>
      <c r="U51" s="1702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700" t="s">
        <v>1097</v>
      </c>
      <c r="T52" s="1701"/>
      <c r="U52" s="1702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125662</v>
      </c>
      <c r="K53" s="1097"/>
      <c r="L53" s="1122">
        <f>+IF($P$2=33,$Q53,0)</f>
        <v>0</v>
      </c>
      <c r="M53" s="1097"/>
      <c r="N53" s="1123">
        <f>+ROUND(+G53+J53+L53,0)</f>
        <v>125662</v>
      </c>
      <c r="O53" s="1099"/>
      <c r="P53" s="1121">
        <f>+ROUND(OTCHET!E186+OTCHET!E189,0)</f>
        <v>0</v>
      </c>
      <c r="Q53" s="1122">
        <f>+ROUND(OTCHET!L186+OTCHET!L189,0)</f>
        <v>125662</v>
      </c>
      <c r="R53" s="1048"/>
      <c r="S53" s="1700" t="s">
        <v>1099</v>
      </c>
      <c r="T53" s="1701"/>
      <c r="U53" s="1702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26066</v>
      </c>
      <c r="K54" s="1097"/>
      <c r="L54" s="1122">
        <f>+IF($P$2=33,$Q54,0)</f>
        <v>0</v>
      </c>
      <c r="M54" s="1097"/>
      <c r="N54" s="1123">
        <f>+ROUND(+G54+J54+L54,0)</f>
        <v>26066</v>
      </c>
      <c r="O54" s="1099"/>
      <c r="P54" s="1121">
        <f>+ROUND(OTCHET!E195+OTCHET!E203,0)</f>
        <v>0</v>
      </c>
      <c r="Q54" s="1122">
        <f>+ROUND(OTCHET!L195+OTCHET!L203,0)</f>
        <v>26066</v>
      </c>
      <c r="R54" s="1048"/>
      <c r="S54" s="1703" t="s">
        <v>1101</v>
      </c>
      <c r="T54" s="1704"/>
      <c r="U54" s="1705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173529</v>
      </c>
      <c r="K55" s="1097"/>
      <c r="L55" s="1210">
        <f>+ROUND(+SUM(L50:L54),0)</f>
        <v>0</v>
      </c>
      <c r="M55" s="1097"/>
      <c r="N55" s="1211">
        <f>+ROUND(+SUM(N50:N54),0)</f>
        <v>173529</v>
      </c>
      <c r="O55" s="1099"/>
      <c r="P55" s="1209">
        <f>+ROUND(+SUM(P50:P54),0)</f>
        <v>0</v>
      </c>
      <c r="Q55" s="1210">
        <f>+ROUND(+SUM(Q50:Q54),0)</f>
        <v>173529</v>
      </c>
      <c r="R55" s="1048"/>
      <c r="S55" s="1706" t="s">
        <v>1103</v>
      </c>
      <c r="T55" s="1707"/>
      <c r="U55" s="1708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7" t="s">
        <v>1106</v>
      </c>
      <c r="T57" s="1698"/>
      <c r="U57" s="1699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700" t="s">
        <v>1108</v>
      </c>
      <c r="T58" s="1701"/>
      <c r="U58" s="1702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700" t="s">
        <v>1110</v>
      </c>
      <c r="T59" s="1701"/>
      <c r="U59" s="1702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3" t="s">
        <v>1112</v>
      </c>
      <c r="T60" s="1704"/>
      <c r="U60" s="1705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6" t="s">
        <v>1116</v>
      </c>
      <c r="T62" s="1707"/>
      <c r="U62" s="1708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7" t="s">
        <v>1119</v>
      </c>
      <c r="T64" s="1698"/>
      <c r="U64" s="1699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700" t="s">
        <v>1121</v>
      </c>
      <c r="T65" s="1701"/>
      <c r="U65" s="1702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6" t="s">
        <v>1123</v>
      </c>
      <c r="T66" s="1707"/>
      <c r="U66" s="1708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1886</v>
      </c>
      <c r="K68" s="1097"/>
      <c r="L68" s="1104">
        <f>+IF($P$2=33,$Q68,0)</f>
        <v>0</v>
      </c>
      <c r="M68" s="1097"/>
      <c r="N68" s="1134">
        <f>+ROUND(+G68+J68+L68,0)</f>
        <v>1886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1886</v>
      </c>
      <c r="R68" s="1048"/>
      <c r="S68" s="1697" t="s">
        <v>1126</v>
      </c>
      <c r="T68" s="1698"/>
      <c r="U68" s="1699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700" t="s">
        <v>1128</v>
      </c>
      <c r="T69" s="1701"/>
      <c r="U69" s="1702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1886</v>
      </c>
      <c r="K70" s="1097"/>
      <c r="L70" s="1210">
        <f>+ROUND(+SUM(L68:L69),0)</f>
        <v>0</v>
      </c>
      <c r="M70" s="1097"/>
      <c r="N70" s="1211">
        <f>+ROUND(+SUM(N68:N69),0)</f>
        <v>1886</v>
      </c>
      <c r="O70" s="1099"/>
      <c r="P70" s="1209">
        <f>+ROUND(+SUM(P68:P69),0)</f>
        <v>0</v>
      </c>
      <c r="Q70" s="1210">
        <f>+ROUND(+SUM(Q68:Q69),0)</f>
        <v>1886</v>
      </c>
      <c r="R70" s="1048"/>
      <c r="S70" s="1706" t="s">
        <v>1130</v>
      </c>
      <c r="T70" s="1707"/>
      <c r="U70" s="1708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7" t="s">
        <v>1133</v>
      </c>
      <c r="T72" s="1698"/>
      <c r="U72" s="1699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700" t="s">
        <v>1135</v>
      </c>
      <c r="T73" s="1701"/>
      <c r="U73" s="1702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6" t="s">
        <v>1137</v>
      </c>
      <c r="T74" s="1707"/>
      <c r="U74" s="1708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175415</v>
      </c>
      <c r="K76" s="1097"/>
      <c r="L76" s="1235">
        <f>+ROUND(L55+L62+L66+L70+L74,0)</f>
        <v>0</v>
      </c>
      <c r="M76" s="1097"/>
      <c r="N76" s="1236">
        <f>+ROUND(N55+N62+N66+N70+N74,0)</f>
        <v>175415</v>
      </c>
      <c r="O76" s="1099"/>
      <c r="P76" s="1233">
        <f>+ROUND(P55+P62+P66+P70+P74,0)</f>
        <v>0</v>
      </c>
      <c r="Q76" s="1234">
        <f>+ROUND(Q55+Q62+Q66+Q70+Q74,0)</f>
        <v>175415</v>
      </c>
      <c r="R76" s="1048"/>
      <c r="S76" s="1721" t="s">
        <v>1139</v>
      </c>
      <c r="T76" s="1722"/>
      <c r="U76" s="1723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176559</v>
      </c>
      <c r="K78" s="1097"/>
      <c r="L78" s="1110">
        <f>+IF($P$2=33,$Q78,0)</f>
        <v>0</v>
      </c>
      <c r="M78" s="1097"/>
      <c r="N78" s="1111">
        <f>+ROUND(+G78+J78+L78,0)</f>
        <v>176559</v>
      </c>
      <c r="O78" s="1099"/>
      <c r="P78" s="1109">
        <f>+ROUND(OTCHET!E415,0)</f>
        <v>0</v>
      </c>
      <c r="Q78" s="1110">
        <f>+ROUND(OTCHET!L415,0)</f>
        <v>176559</v>
      </c>
      <c r="R78" s="1048"/>
      <c r="S78" s="1697" t="s">
        <v>1142</v>
      </c>
      <c r="T78" s="1698"/>
      <c r="U78" s="1699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-3244</v>
      </c>
      <c r="K79" s="1097"/>
      <c r="L79" s="1122">
        <f>+IF($P$2=33,$Q79,0)</f>
        <v>0</v>
      </c>
      <c r="M79" s="1097"/>
      <c r="N79" s="1123">
        <f>+ROUND(+G79+J79+L79,0)</f>
        <v>-3244</v>
      </c>
      <c r="O79" s="1099"/>
      <c r="P79" s="1121">
        <f>+ROUND(OTCHET!E425,0)</f>
        <v>0</v>
      </c>
      <c r="Q79" s="1122">
        <f>+ROUND(OTCHET!L425,0)</f>
        <v>-3244</v>
      </c>
      <c r="R79" s="1048"/>
      <c r="S79" s="1700" t="s">
        <v>1144</v>
      </c>
      <c r="T79" s="1701"/>
      <c r="U79" s="1702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173315</v>
      </c>
      <c r="K80" s="1097"/>
      <c r="L80" s="1244">
        <f>+ROUND(L78+L79,0)</f>
        <v>0</v>
      </c>
      <c r="M80" s="1097"/>
      <c r="N80" s="1245">
        <f>+ROUND(N78+N79,0)</f>
        <v>173315</v>
      </c>
      <c r="O80" s="1099"/>
      <c r="P80" s="1243">
        <f>+ROUND(P78+P79,0)</f>
        <v>0</v>
      </c>
      <c r="Q80" s="1244">
        <f>+ROUND(Q78+Q79,0)</f>
        <v>173315</v>
      </c>
      <c r="R80" s="1048"/>
      <c r="S80" s="1724" t="s">
        <v>1146</v>
      </c>
      <c r="T80" s="1725"/>
      <c r="U80" s="1726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7">
        <f>+IF(+SUM(F81:N81)=0,0,"Контрола: дефицит/излишък = финансиране с обратен знак (Г. + Д. = 0)")</f>
        <v>0</v>
      </c>
      <c r="C81" s="1728"/>
      <c r="D81" s="1729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-2100</v>
      </c>
      <c r="K82" s="1097"/>
      <c r="L82" s="1257">
        <f>+ROUND(L47,0)-ROUND(L76,0)+ROUND(L80,0)</f>
        <v>0</v>
      </c>
      <c r="M82" s="1097"/>
      <c r="N82" s="1258">
        <f>+ROUND(N47,0)-ROUND(N76,0)+ROUND(N80,0)</f>
        <v>-2100</v>
      </c>
      <c r="O82" s="1259"/>
      <c r="P82" s="1256">
        <f>+ROUND(P47,0)-ROUND(P76,0)+ROUND(P80,0)</f>
        <v>0</v>
      </c>
      <c r="Q82" s="1257">
        <f>+ROUND(Q47,0)-ROUND(Q76,0)+ROUND(Q80,0)</f>
        <v>-2100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2100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2100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2100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7" t="s">
        <v>1152</v>
      </c>
      <c r="T86" s="1698"/>
      <c r="U86" s="1699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700" t="s">
        <v>1154</v>
      </c>
      <c r="T87" s="1701"/>
      <c r="U87" s="1702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6" t="s">
        <v>1156</v>
      </c>
      <c r="T88" s="1707"/>
      <c r="U88" s="1708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7" t="s">
        <v>1159</v>
      </c>
      <c r="T90" s="1698"/>
      <c r="U90" s="1699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700" t="s">
        <v>1161</v>
      </c>
      <c r="T91" s="1701"/>
      <c r="U91" s="1702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700" t="s">
        <v>1163</v>
      </c>
      <c r="T92" s="1701"/>
      <c r="U92" s="1702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3" t="s">
        <v>1165</v>
      </c>
      <c r="T93" s="1704"/>
      <c r="U93" s="1705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6" t="s">
        <v>1167</v>
      </c>
      <c r="T94" s="1707"/>
      <c r="U94" s="1708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7" t="s">
        <v>1170</v>
      </c>
      <c r="T96" s="1698"/>
      <c r="U96" s="1699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700" t="s">
        <v>1172</v>
      </c>
      <c r="T97" s="1701"/>
      <c r="U97" s="1702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6" t="s">
        <v>1174</v>
      </c>
      <c r="T98" s="1707"/>
      <c r="U98" s="1708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8" t="s">
        <v>1176</v>
      </c>
      <c r="T100" s="1719"/>
      <c r="U100" s="1720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7" t="s">
        <v>1180</v>
      </c>
      <c r="T103" s="1698"/>
      <c r="U103" s="1699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700" t="s">
        <v>1182</v>
      </c>
      <c r="T104" s="1701"/>
      <c r="U104" s="1702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6" t="s">
        <v>1184</v>
      </c>
      <c r="T105" s="1707"/>
      <c r="U105" s="170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30" t="s">
        <v>1187</v>
      </c>
      <c r="T107" s="1731"/>
      <c r="U107" s="1732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3" t="s">
        <v>1189</v>
      </c>
      <c r="T108" s="1734"/>
      <c r="U108" s="1735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6" t="s">
        <v>1191</v>
      </c>
      <c r="T109" s="1707"/>
      <c r="U109" s="1708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7" t="s">
        <v>1194</v>
      </c>
      <c r="T111" s="1698"/>
      <c r="U111" s="1699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700" t="s">
        <v>1196</v>
      </c>
      <c r="T112" s="1701"/>
      <c r="U112" s="1702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6" t="s">
        <v>1198</v>
      </c>
      <c r="T113" s="1707"/>
      <c r="U113" s="170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7" t="s">
        <v>1201</v>
      </c>
      <c r="T115" s="1698"/>
      <c r="U115" s="1699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700" t="s">
        <v>1203</v>
      </c>
      <c r="T116" s="1701"/>
      <c r="U116" s="1702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6" t="s">
        <v>1205</v>
      </c>
      <c r="T117" s="1707"/>
      <c r="U117" s="1708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21" t="s">
        <v>1207</v>
      </c>
      <c r="T119" s="1722"/>
      <c r="U119" s="1723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7" t="s">
        <v>1210</v>
      </c>
      <c r="T121" s="1698"/>
      <c r="U121" s="1699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4561</v>
      </c>
      <c r="K122" s="1097"/>
      <c r="L122" s="1122">
        <f>+IF($P$2=33,$Q122,0)</f>
        <v>0</v>
      </c>
      <c r="M122" s="1097"/>
      <c r="N122" s="1123">
        <f>+ROUND(+G122+J122+L122,0)</f>
        <v>4561</v>
      </c>
      <c r="O122" s="1099"/>
      <c r="P122" s="1121">
        <f>+ROUND(OTCHET!E520,0)</f>
        <v>0</v>
      </c>
      <c r="Q122" s="1122">
        <f>+ROUND(OTCHET!L520,0)</f>
        <v>4561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700" t="s">
        <v>1214</v>
      </c>
      <c r="T123" s="1701"/>
      <c r="U123" s="1702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5" t="s">
        <v>1216</v>
      </c>
      <c r="T124" s="1746"/>
      <c r="U124" s="174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4561</v>
      </c>
      <c r="K125" s="1097"/>
      <c r="L125" s="1244">
        <f>+ROUND(+SUM(L121:L124),0)</f>
        <v>0</v>
      </c>
      <c r="M125" s="1097"/>
      <c r="N125" s="1245">
        <f>+ROUND(+SUM(N121:N124),0)</f>
        <v>4561</v>
      </c>
      <c r="O125" s="1099"/>
      <c r="P125" s="1243">
        <f>+ROUND(+SUM(P121:P124),0)</f>
        <v>0</v>
      </c>
      <c r="Q125" s="1244">
        <f>+ROUND(+SUM(Q121:Q124),0)</f>
        <v>4561</v>
      </c>
      <c r="R125" s="1048"/>
      <c r="S125" s="1724" t="s">
        <v>1218</v>
      </c>
      <c r="T125" s="1725"/>
      <c r="U125" s="1726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2977</v>
      </c>
      <c r="K127" s="1097"/>
      <c r="L127" s="1110">
        <f>+IF($P$2=33,$Q127,0)</f>
        <v>0</v>
      </c>
      <c r="M127" s="1097"/>
      <c r="N127" s="1111">
        <f>+ROUND(+G127+J127+L127,0)</f>
        <v>2977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2977</v>
      </c>
      <c r="R127" s="1048"/>
      <c r="S127" s="1697" t="s">
        <v>1221</v>
      </c>
      <c r="T127" s="1698"/>
      <c r="U127" s="1699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700" t="s">
        <v>1223</v>
      </c>
      <c r="T128" s="1701"/>
      <c r="U128" s="1702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5438</v>
      </c>
      <c r="K129" s="1097"/>
      <c r="L129" s="1122">
        <f>+IF($P$2=33,$Q129,0)</f>
        <v>0</v>
      </c>
      <c r="M129" s="1097"/>
      <c r="N129" s="1123">
        <f>+ROUND(+G129+J129+L129,0)</f>
        <v>5438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5438</v>
      </c>
      <c r="R129" s="1048"/>
      <c r="S129" s="1736" t="s">
        <v>1225</v>
      </c>
      <c r="T129" s="1737"/>
      <c r="U129" s="1738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2461</v>
      </c>
      <c r="K130" s="1097"/>
      <c r="L130" s="1297">
        <f>+ROUND(+L129-L127-L128,0)</f>
        <v>0</v>
      </c>
      <c r="M130" s="1097"/>
      <c r="N130" s="1298">
        <f>+ROUND(+N129-N127-N128,0)</f>
        <v>2461</v>
      </c>
      <c r="O130" s="1099"/>
      <c r="P130" s="1296">
        <f>+ROUND(+P129-P127-P128,0)</f>
        <v>0</v>
      </c>
      <c r="Q130" s="1297">
        <f>+ROUND(+Q129-Q127-Q128,0)</f>
        <v>2461</v>
      </c>
      <c r="R130" s="1048"/>
      <c r="S130" s="1739" t="s">
        <v>1227</v>
      </c>
      <c r="T130" s="1740"/>
      <c r="U130" s="1741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42">
        <f>+IF(+SUM(F131:N131)=0,0,"Контрола: дефицит/излишък = финансиране с обратен знак (Г. + Д. = 0)")</f>
        <v>0</v>
      </c>
      <c r="C131" s="1742"/>
      <c r="D131" s="1742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 t="str">
        <f>+OTCHET!B601</f>
        <v>10.07.2017 г.</v>
      </c>
      <c r="D132" s="1249" t="s">
        <v>1229</v>
      </c>
      <c r="E132" s="1021"/>
      <c r="F132" s="1743"/>
      <c r="G132" s="1743"/>
      <c r="H132" s="1021"/>
      <c r="I132" s="1306" t="s">
        <v>1230</v>
      </c>
      <c r="J132" s="1307"/>
      <c r="K132" s="1021"/>
      <c r="L132" s="1743"/>
      <c r="M132" s="1743"/>
      <c r="N132" s="1743"/>
      <c r="O132" s="1301"/>
      <c r="P132" s="1744"/>
      <c r="Q132" s="1744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70">
      <selection activeCell="B22" sqref="B22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ЧИПРОВЦИ</v>
      </c>
      <c r="C11" s="706"/>
      <c r="D11" s="706"/>
      <c r="E11" s="707" t="s">
        <v>990</v>
      </c>
      <c r="F11" s="708">
        <f>OTCHET!F9</f>
        <v>42916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8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Чипровци</v>
      </c>
      <c r="C13" s="713"/>
      <c r="D13" s="713"/>
      <c r="E13" s="716" t="str">
        <f>+OTCHET!E12</f>
        <v>код по ЕБК:</v>
      </c>
      <c r="F13" s="233" t="str">
        <f>+OTCHET!F12</f>
        <v>6210</v>
      </c>
      <c r="G13" s="690"/>
      <c r="H13" s="236"/>
      <c r="I13" s="1749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9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50" t="s">
        <v>2052</v>
      </c>
      <c r="F17" s="1752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51"/>
      <c r="F18" s="1753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0</v>
      </c>
      <c r="F38" s="848">
        <f>SUM(F39:F53)-F44-F46-F51-F52</f>
        <v>175415</v>
      </c>
      <c r="G38" s="849">
        <f>SUM(G39:G53)-G44-G46-G51-G52</f>
        <v>175415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0</v>
      </c>
      <c r="F40" s="816">
        <f t="shared" si="1"/>
        <v>125662</v>
      </c>
      <c r="G40" s="817">
        <f>OTCHET!I189</f>
        <v>125662</v>
      </c>
      <c r="H40" s="818">
        <f>OTCHET!J189</f>
        <v>0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26066</v>
      </c>
      <c r="G41" s="817">
        <f>+OTCHET!I195+OTCHET!I203</f>
        <v>26066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0</v>
      </c>
      <c r="F42" s="816">
        <f t="shared" si="1"/>
        <v>21801</v>
      </c>
      <c r="G42" s="817">
        <f>+OTCHET!I204+OTCHET!I222+OTCHET!I271</f>
        <v>21801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0</v>
      </c>
      <c r="F45" s="868">
        <f t="shared" si="1"/>
        <v>1886</v>
      </c>
      <c r="G45" s="869">
        <f>+OTCHET!I255+OTCHET!I256+OTCHET!I257+OTCHET!I258</f>
        <v>1886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173315</v>
      </c>
      <c r="G54" s="895">
        <f>+G55+G56+G60</f>
        <v>173315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173315</v>
      </c>
      <c r="G56" s="904">
        <f>+OTCHET!I379+OTCHET!I387+OTCHET!I392+OTCHET!I395+OTCHET!I398+OTCHET!I401+OTCHET!I402+OTCHET!I405+OTCHET!I418+OTCHET!I419+OTCHET!I420+OTCHET!I421+OTCHET!I422</f>
        <v>173315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-3244</v>
      </c>
      <c r="G57" s="908">
        <f>+OTCHET!I418+OTCHET!I419+OTCHET!I420+OTCHET!I421+OTCHET!I422</f>
        <v>-3244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0</v>
      </c>
      <c r="F62" s="929">
        <f>+F22-F38+F54-F61</f>
        <v>-2100</v>
      </c>
      <c r="G62" s="930">
        <f>+G22-G38+G54-G61</f>
        <v>-2100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2100</v>
      </c>
      <c r="G64" s="940">
        <f>SUM(+G66+G74+G75+G82+G83+G84+G87+G88+G89+G90+G91+G92+G93)</f>
        <v>2100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0</v>
      </c>
      <c r="F84" s="907">
        <f>+F85+F86</f>
        <v>4561</v>
      </c>
      <c r="G84" s="908">
        <f>+G85+G86</f>
        <v>4561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4561</v>
      </c>
      <c r="G86" s="966">
        <f>+OTCHET!I517+OTCHET!I520+OTCHET!I540</f>
        <v>4561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2977</v>
      </c>
      <c r="G88" s="904">
        <f>+OTCHET!I563+OTCHET!I564+OTCHET!I565+OTCHET!I566+OTCHET!I567+OTCHET!I568</f>
        <v>2977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-5438</v>
      </c>
      <c r="G89" s="817">
        <f>+OTCHET!I569+OTCHET!I570+OTCHET!I571+OTCHET!I572+OTCHET!I573+OTCHET!I574+OTCHET!I575</f>
        <v>-5438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chiprovci@mail.bg</v>
      </c>
      <c r="C105" s="988"/>
      <c r="D105" s="988"/>
      <c r="E105" s="670"/>
      <c r="F105" s="704"/>
      <c r="G105" s="1377" t="str">
        <f>+OTCHET!E601</f>
        <v>09554/2828</v>
      </c>
      <c r="H105" s="1377">
        <f>+OTCHET!F601</f>
        <v>878101238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4" t="s">
        <v>1008</v>
      </c>
      <c r="H106" s="1754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5" t="str">
        <f>+OTCHET!D599</f>
        <v>Радослава Горанова</v>
      </c>
      <c r="F108" s="1755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5" t="str">
        <f>+OTCHET!G596</f>
        <v>Силвия Еленкова</v>
      </c>
      <c r="F112" s="1755"/>
      <c r="G112" s="1004"/>
      <c r="H112" s="690"/>
      <c r="I112" s="1376" t="str">
        <f>+OTCHET!G599</f>
        <v>Пламен Петков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89"/>
  <sheetViews>
    <sheetView tabSelected="1" zoomScale="90" zoomScaleNormal="90" zoomScalePageLayoutView="0" workbookViewId="0" topLeftCell="B488">
      <selection activeCell="F644" sqref="F64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99" t="str">
        <f>VLOOKUP(E15,SMETKA,2,FALSE)</f>
        <v>ОТЧЕТНИ ДАННИ ПО ЕБК ЗА СМЕТКИТЕ ЗА СРЕДСТВАТА ОТ ЕВРОПЕЙСКИЯ СЪЮЗ - КСФ</v>
      </c>
      <c r="C7" s="1800"/>
      <c r="D7" s="180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1" t="s">
        <v>2068</v>
      </c>
      <c r="C9" s="1802"/>
      <c r="D9" s="1803"/>
      <c r="E9" s="115">
        <v>42736</v>
      </c>
      <c r="F9" s="116">
        <v>42916</v>
      </c>
      <c r="G9" s="113"/>
      <c r="H9" s="1418"/>
      <c r="I9" s="1843"/>
      <c r="J9" s="1844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юни</v>
      </c>
      <c r="G10" s="113"/>
      <c r="H10" s="114"/>
      <c r="I10" s="1845" t="s">
        <v>989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4" t="str">
        <f>VLOOKUP(F12,PRBK,2,FALSE)</f>
        <v>Чипровци</v>
      </c>
      <c r="C12" s="1805"/>
      <c r="D12" s="1806"/>
      <c r="E12" s="118" t="s">
        <v>983</v>
      </c>
      <c r="F12" s="1591" t="s">
        <v>1498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768" t="s">
        <v>2042</v>
      </c>
      <c r="F19" s="1769"/>
      <c r="G19" s="1769"/>
      <c r="H19" s="1770"/>
      <c r="I19" s="1791" t="s">
        <v>2043</v>
      </c>
      <c r="J19" s="1792"/>
      <c r="K19" s="1792"/>
      <c r="L19" s="1793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7" t="s">
        <v>477</v>
      </c>
      <c r="D22" s="179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7" t="s">
        <v>479</v>
      </c>
      <c r="D28" s="179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7" t="s">
        <v>131</v>
      </c>
      <c r="D33" s="179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7" t="s">
        <v>125</v>
      </c>
      <c r="D39" s="179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07" t="str">
        <f>$B$7</f>
        <v>ОТЧЕТНИ ДАННИ ПО ЕБК ЗА СМЕТКИТЕ ЗА СРЕДСТВАТА ОТ ЕВРОПЕЙСКИЯ СЪЮЗ - КСФ</v>
      </c>
      <c r="C173" s="1808"/>
      <c r="D173" s="180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2" t="str">
        <f>$B$9</f>
        <v>ОБЩИНА ЧИПРОВЦИ</v>
      </c>
      <c r="C175" s="1783"/>
      <c r="D175" s="1784"/>
      <c r="E175" s="115">
        <f>$E$9</f>
        <v>42736</v>
      </c>
      <c r="F175" s="227">
        <f>$F$9</f>
        <v>42916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04" t="str">
        <f>$B$12</f>
        <v>Чипровци</v>
      </c>
      <c r="C178" s="1805"/>
      <c r="D178" s="1806"/>
      <c r="E178" s="232" t="s">
        <v>908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768" t="s">
        <v>2044</v>
      </c>
      <c r="F182" s="1769"/>
      <c r="G182" s="1769"/>
      <c r="H182" s="1770"/>
      <c r="I182" s="1771" t="s">
        <v>2045</v>
      </c>
      <c r="J182" s="1772"/>
      <c r="K182" s="1772"/>
      <c r="L182" s="177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4" t="s">
        <v>761</v>
      </c>
      <c r="D186" s="1775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6" t="s">
        <v>764</v>
      </c>
      <c r="D189" s="1767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125662</v>
      </c>
      <c r="J189" s="276">
        <f t="shared" si="45"/>
        <v>0</v>
      </c>
      <c r="K189" s="277">
        <f t="shared" si="45"/>
        <v>0</v>
      </c>
      <c r="L189" s="274">
        <f t="shared" si="45"/>
        <v>125662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115821</v>
      </c>
      <c r="J190" s="284">
        <f t="shared" si="46"/>
        <v>0</v>
      </c>
      <c r="K190" s="285">
        <f t="shared" si="46"/>
        <v>0</v>
      </c>
      <c r="L190" s="282">
        <f t="shared" si="46"/>
        <v>115821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5660</v>
      </c>
      <c r="J191" s="298">
        <f t="shared" si="46"/>
        <v>0</v>
      </c>
      <c r="K191" s="299">
        <f t="shared" si="46"/>
        <v>0</v>
      </c>
      <c r="L191" s="296">
        <f t="shared" si="46"/>
        <v>5660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4181</v>
      </c>
      <c r="J194" s="290">
        <f t="shared" si="46"/>
        <v>0</v>
      </c>
      <c r="K194" s="291">
        <f t="shared" si="46"/>
        <v>0</v>
      </c>
      <c r="L194" s="288">
        <f t="shared" si="46"/>
        <v>4181</v>
      </c>
      <c r="M194" s="7">
        <f t="shared" si="43"/>
        <v>1</v>
      </c>
      <c r="N194" s="278"/>
    </row>
    <row r="195" spans="1:14" s="15" customFormat="1" ht="15.75">
      <c r="A195" s="22">
        <v>65</v>
      </c>
      <c r="B195" s="273">
        <v>500</v>
      </c>
      <c r="C195" s="1776" t="s">
        <v>199</v>
      </c>
      <c r="D195" s="1777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26066</v>
      </c>
      <c r="J195" s="276">
        <f t="shared" si="47"/>
        <v>0</v>
      </c>
      <c r="K195" s="277">
        <f t="shared" si="47"/>
        <v>0</v>
      </c>
      <c r="L195" s="274">
        <f t="shared" si="47"/>
        <v>26066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16269</v>
      </c>
      <c r="J196" s="284">
        <f t="shared" si="48"/>
        <v>0</v>
      </c>
      <c r="K196" s="285">
        <f t="shared" si="48"/>
        <v>0</v>
      </c>
      <c r="L196" s="282">
        <f t="shared" si="48"/>
        <v>16269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111</v>
      </c>
      <c r="J197" s="298">
        <f t="shared" si="48"/>
        <v>0</v>
      </c>
      <c r="K197" s="299">
        <f t="shared" si="48"/>
        <v>0</v>
      </c>
      <c r="L197" s="296">
        <f t="shared" si="48"/>
        <v>111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6862</v>
      </c>
      <c r="J199" s="298">
        <f t="shared" si="48"/>
        <v>0</v>
      </c>
      <c r="K199" s="299">
        <f t="shared" si="48"/>
        <v>0</v>
      </c>
      <c r="L199" s="296">
        <f t="shared" si="48"/>
        <v>6862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2824</v>
      </c>
      <c r="J200" s="298">
        <f t="shared" si="48"/>
        <v>0</v>
      </c>
      <c r="K200" s="299">
        <f t="shared" si="48"/>
        <v>0</v>
      </c>
      <c r="L200" s="296">
        <f t="shared" si="48"/>
        <v>2824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78" t="s">
        <v>204</v>
      </c>
      <c r="D203" s="1779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6" t="s">
        <v>205</v>
      </c>
      <c r="D204" s="1767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21801</v>
      </c>
      <c r="J204" s="276">
        <f t="shared" si="49"/>
        <v>0</v>
      </c>
      <c r="K204" s="277">
        <f t="shared" si="49"/>
        <v>0</v>
      </c>
      <c r="L204" s="311">
        <f t="shared" si="49"/>
        <v>21801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19777</v>
      </c>
      <c r="J205" s="284">
        <f t="shared" si="50"/>
        <v>0</v>
      </c>
      <c r="K205" s="285">
        <f t="shared" si="50"/>
        <v>0</v>
      </c>
      <c r="L205" s="282">
        <f t="shared" si="50"/>
        <v>19777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807</v>
      </c>
      <c r="J208" s="298">
        <f t="shared" si="50"/>
        <v>0</v>
      </c>
      <c r="K208" s="299">
        <f t="shared" si="50"/>
        <v>0</v>
      </c>
      <c r="L208" s="296">
        <f t="shared" si="50"/>
        <v>807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235</v>
      </c>
      <c r="J209" s="298">
        <f t="shared" si="50"/>
        <v>0</v>
      </c>
      <c r="K209" s="299">
        <f t="shared" si="50"/>
        <v>0</v>
      </c>
      <c r="L209" s="296">
        <f t="shared" si="50"/>
        <v>235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982</v>
      </c>
      <c r="J210" s="317">
        <f t="shared" si="50"/>
        <v>0</v>
      </c>
      <c r="K210" s="318">
        <f t="shared" si="50"/>
        <v>0</v>
      </c>
      <c r="L210" s="315">
        <f t="shared" si="50"/>
        <v>982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60" t="s">
        <v>279</v>
      </c>
      <c r="D222" s="176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60" t="s">
        <v>739</v>
      </c>
      <c r="D226" s="176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60" t="s">
        <v>224</v>
      </c>
      <c r="D232" s="176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60" t="s">
        <v>226</v>
      </c>
      <c r="D235" s="176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4" t="s">
        <v>227</v>
      </c>
      <c r="D236" s="176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4" t="s">
        <v>228</v>
      </c>
      <c r="D237" s="176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4" t="s">
        <v>1684</v>
      </c>
      <c r="D238" s="176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60" t="s">
        <v>229</v>
      </c>
      <c r="D239" s="176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60" t="s">
        <v>241</v>
      </c>
      <c r="D255" s="176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60" t="s">
        <v>242</v>
      </c>
      <c r="D256" s="176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60" t="s">
        <v>243</v>
      </c>
      <c r="D257" s="176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60" t="s">
        <v>244</v>
      </c>
      <c r="D258" s="176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1886</v>
      </c>
      <c r="J258" s="276">
        <f t="shared" si="64"/>
        <v>0</v>
      </c>
      <c r="K258" s="277">
        <f t="shared" si="64"/>
        <v>0</v>
      </c>
      <c r="L258" s="311">
        <f t="shared" si="64"/>
        <v>1886</v>
      </c>
      <c r="M258" s="7">
        <f t="shared" si="63"/>
        <v>1</v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1886</v>
      </c>
      <c r="J264" s="290">
        <f t="shared" si="65"/>
        <v>0</v>
      </c>
      <c r="K264" s="291">
        <f t="shared" si="65"/>
        <v>0</v>
      </c>
      <c r="L264" s="288">
        <f t="shared" si="65"/>
        <v>1886</v>
      </c>
      <c r="M264" s="7">
        <f t="shared" si="63"/>
        <v>1</v>
      </c>
      <c r="N264" s="278"/>
    </row>
    <row r="265" spans="1:14" s="15" customFormat="1" ht="15.75">
      <c r="A265" s="22">
        <v>635</v>
      </c>
      <c r="B265" s="273">
        <v>4300</v>
      </c>
      <c r="C265" s="1760" t="s">
        <v>1689</v>
      </c>
      <c r="D265" s="176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60" t="s">
        <v>1686</v>
      </c>
      <c r="D269" s="176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60" t="s">
        <v>1687</v>
      </c>
      <c r="D270" s="176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4" t="s">
        <v>254</v>
      </c>
      <c r="D271" s="176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60" t="s">
        <v>280</v>
      </c>
      <c r="D272" s="176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8" t="s">
        <v>255</v>
      </c>
      <c r="D275" s="175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8" t="s">
        <v>256</v>
      </c>
      <c r="D276" s="175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8" t="s">
        <v>642</v>
      </c>
      <c r="D284" s="175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8" t="s">
        <v>702</v>
      </c>
      <c r="D287" s="175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60" t="s">
        <v>703</v>
      </c>
      <c r="D288" s="176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62" t="s">
        <v>933</v>
      </c>
      <c r="D293" s="1763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6" t="s">
        <v>711</v>
      </c>
      <c r="D297" s="175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175415</v>
      </c>
      <c r="J301" s="398">
        <f t="shared" si="79"/>
        <v>0</v>
      </c>
      <c r="K301" s="399">
        <f t="shared" si="79"/>
        <v>0</v>
      </c>
      <c r="L301" s="396">
        <f t="shared" si="79"/>
        <v>175415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10"/>
      <c r="D306" s="181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1"/>
      <c r="C308" s="1810"/>
      <c r="D308" s="181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1"/>
      <c r="C311" s="1810"/>
      <c r="D311" s="181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12"/>
      <c r="C340" s="1812"/>
      <c r="D340" s="1812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7" t="str">
        <f>$B$7</f>
        <v>ОТЧЕТНИ ДАННИ ПО ЕБК ЗА СМЕТКИТЕ ЗА СРЕДСТВАТА ОТ ЕВРОПЕЙСКИЯ СЪЮЗ - КСФ</v>
      </c>
      <c r="C344" s="1817"/>
      <c r="D344" s="1817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2" t="str">
        <f>$B$9</f>
        <v>ОБЩИНА ЧИПРОВЦИ</v>
      </c>
      <c r="C346" s="1783"/>
      <c r="D346" s="1784"/>
      <c r="E346" s="115">
        <f>$E$9</f>
        <v>42736</v>
      </c>
      <c r="F346" s="408">
        <f>$F$9</f>
        <v>42916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04" t="str">
        <f>$B$12</f>
        <v>Чипровци</v>
      </c>
      <c r="C349" s="1805"/>
      <c r="D349" s="1806"/>
      <c r="E349" s="411" t="s">
        <v>908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794" t="s">
        <v>2046</v>
      </c>
      <c r="F353" s="1795"/>
      <c r="G353" s="1795"/>
      <c r="H353" s="1796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5" t="s">
        <v>283</v>
      </c>
      <c r="D357" s="1816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13" t="s">
        <v>294</v>
      </c>
      <c r="D371" s="1814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13" t="s">
        <v>316</v>
      </c>
      <c r="D379" s="1814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13" t="s">
        <v>260</v>
      </c>
      <c r="D384" s="1814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13" t="s">
        <v>261</v>
      </c>
      <c r="D387" s="1814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13" t="s">
        <v>263</v>
      </c>
      <c r="D392" s="1814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-1539</v>
      </c>
      <c r="J392" s="445">
        <f t="shared" si="91"/>
        <v>0</v>
      </c>
      <c r="K392" s="446">
        <f>SUM(K393:K394)</f>
        <v>0</v>
      </c>
      <c r="L392" s="1380">
        <f t="shared" si="91"/>
        <v>-1539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>
        <v>63</v>
      </c>
      <c r="J393" s="153"/>
      <c r="K393" s="154">
        <v>0</v>
      </c>
      <c r="L393" s="1381">
        <f>I393+J393+K393</f>
        <v>63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>
        <v>-1602</v>
      </c>
      <c r="J394" s="174"/>
      <c r="K394" s="175">
        <v>0</v>
      </c>
      <c r="L394" s="1385">
        <f>I394+J394+K394</f>
        <v>-1602</v>
      </c>
      <c r="M394" s="7">
        <f t="shared" si="83"/>
        <v>1</v>
      </c>
      <c r="N394" s="409"/>
    </row>
    <row r="395" spans="1:14" s="15" customFormat="1" ht="18.75" customHeight="1">
      <c r="A395" s="22">
        <v>200</v>
      </c>
      <c r="B395" s="459">
        <v>6300</v>
      </c>
      <c r="C395" s="1813" t="s">
        <v>264</v>
      </c>
      <c r="D395" s="1814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178098</v>
      </c>
      <c r="J395" s="1655">
        <f t="shared" si="92"/>
        <v>0</v>
      </c>
      <c r="K395" s="446">
        <f>SUM(K396:K397)</f>
        <v>0</v>
      </c>
      <c r="L395" s="1380">
        <f t="shared" si="92"/>
        <v>178098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0</v>
      </c>
      <c r="F396" s="152"/>
      <c r="G396" s="1647"/>
      <c r="H396" s="1618">
        <v>0</v>
      </c>
      <c r="I396" s="152">
        <v>178098</v>
      </c>
      <c r="J396" s="1647"/>
      <c r="K396" s="1653">
        <v>0</v>
      </c>
      <c r="L396" s="1381">
        <f>I396+J396+K396</f>
        <v>178098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13" t="s">
        <v>942</v>
      </c>
      <c r="D398" s="1814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13" t="s">
        <v>697</v>
      </c>
      <c r="D401" s="1814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13" t="s">
        <v>698</v>
      </c>
      <c r="D402" s="1814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13" t="s">
        <v>716</v>
      </c>
      <c r="D405" s="1814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13" t="s">
        <v>267</v>
      </c>
      <c r="D408" s="1814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176559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176559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13" t="s">
        <v>784</v>
      </c>
      <c r="D418" s="1814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13" t="s">
        <v>721</v>
      </c>
      <c r="D419" s="1814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13" t="s">
        <v>268</v>
      </c>
      <c r="D420" s="1814"/>
      <c r="E420" s="1380">
        <f>F420+G420+H420</f>
        <v>0</v>
      </c>
      <c r="F420" s="1630"/>
      <c r="G420" s="1631"/>
      <c r="H420" s="1481">
        <v>0</v>
      </c>
      <c r="I420" s="1630">
        <v>-875</v>
      </c>
      <c r="J420" s="1631"/>
      <c r="K420" s="1481">
        <v>0</v>
      </c>
      <c r="L420" s="1380">
        <f>I420+J420+K420</f>
        <v>-875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813" t="s">
        <v>700</v>
      </c>
      <c r="D421" s="1814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13" t="s">
        <v>946</v>
      </c>
      <c r="D422" s="1814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-2369</v>
      </c>
      <c r="J422" s="445">
        <f t="shared" si="99"/>
        <v>0</v>
      </c>
      <c r="K422" s="446">
        <f t="shared" si="99"/>
        <v>0</v>
      </c>
      <c r="L422" s="1380">
        <f t="shared" si="99"/>
        <v>-2369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>
        <v>-2369</v>
      </c>
      <c r="J423" s="153"/>
      <c r="K423" s="154">
        <v>0</v>
      </c>
      <c r="L423" s="1381">
        <f>I423+J423+K423</f>
        <v>-2369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-3244</v>
      </c>
      <c r="J425" s="515">
        <f t="shared" si="100"/>
        <v>0</v>
      </c>
      <c r="K425" s="516">
        <f t="shared" si="100"/>
        <v>0</v>
      </c>
      <c r="L425" s="513">
        <f t="shared" si="100"/>
        <v>-3244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20" t="str">
        <f>$B$7</f>
        <v>ОТЧЕТНИ ДАННИ ПО ЕБК ЗА СМЕТКИТЕ ЗА СРЕДСТВАТА ОТ ЕВРОПЕЙСКИЯ СЪЮЗ - КСФ</v>
      </c>
      <c r="C429" s="1821"/>
      <c r="D429" s="1821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2" t="str">
        <f>$B$9</f>
        <v>ОБЩИНА ЧИПРОВЦИ</v>
      </c>
      <c r="C431" s="1783"/>
      <c r="D431" s="1784"/>
      <c r="E431" s="115">
        <f>$E$9</f>
        <v>42736</v>
      </c>
      <c r="F431" s="408">
        <f>$F$9</f>
        <v>42916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04" t="str">
        <f>$B$12</f>
        <v>Чипровци</v>
      </c>
      <c r="C434" s="1805"/>
      <c r="D434" s="1806"/>
      <c r="E434" s="411" t="s">
        <v>908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68" t="s">
        <v>2048</v>
      </c>
      <c r="F438" s="1769"/>
      <c r="G438" s="1769"/>
      <c r="H438" s="1770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-2100</v>
      </c>
      <c r="J441" s="548">
        <f t="shared" si="103"/>
        <v>0</v>
      </c>
      <c r="K441" s="549">
        <f t="shared" si="103"/>
        <v>0</v>
      </c>
      <c r="L441" s="550">
        <f t="shared" si="103"/>
        <v>-2100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2100</v>
      </c>
      <c r="J442" s="555">
        <f t="shared" si="104"/>
        <v>0</v>
      </c>
      <c r="K442" s="556">
        <f t="shared" si="104"/>
        <v>0</v>
      </c>
      <c r="L442" s="557">
        <f>+L593</f>
        <v>2100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80" t="str">
        <f>$B$7</f>
        <v>ОТЧЕТНИ ДАННИ ПО ЕБК ЗА СМЕТКИТЕ ЗА СРЕДСТВАТА ОТ ЕВРОПЕЙСКИЯ СЪЮЗ - КСФ</v>
      </c>
      <c r="C445" s="1781"/>
      <c r="D445" s="178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2" t="str">
        <f>$B$9</f>
        <v>ОБЩИНА ЧИПРОВЦИ</v>
      </c>
      <c r="C447" s="1783"/>
      <c r="D447" s="1784"/>
      <c r="E447" s="115">
        <f>$E$9</f>
        <v>42736</v>
      </c>
      <c r="F447" s="408">
        <f>$F$9</f>
        <v>42916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04" t="str">
        <f>$B$12</f>
        <v>Чипровци</v>
      </c>
      <c r="C450" s="1805"/>
      <c r="D450" s="1806"/>
      <c r="E450" s="411" t="s">
        <v>908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788" t="s">
        <v>2050</v>
      </c>
      <c r="F454" s="1789"/>
      <c r="G454" s="1789"/>
      <c r="H454" s="1790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8" t="s">
        <v>785</v>
      </c>
      <c r="D457" s="1819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32" t="s">
        <v>788</v>
      </c>
      <c r="D461" s="1832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32" t="s">
        <v>2024</v>
      </c>
      <c r="D464" s="1832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8" t="s">
        <v>791</v>
      </c>
      <c r="D467" s="1819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3" t="s">
        <v>798</v>
      </c>
      <c r="D474" s="1834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24" t="s">
        <v>950</v>
      </c>
      <c r="D477" s="1824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7" t="s">
        <v>955</v>
      </c>
      <c r="D493" s="182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7" t="s">
        <v>24</v>
      </c>
      <c r="D498" s="1828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9" t="s">
        <v>956</v>
      </c>
      <c r="D499" s="1829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24" t="s">
        <v>33</v>
      </c>
      <c r="D508" s="1824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24" t="s">
        <v>37</v>
      </c>
      <c r="D512" s="1824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24" t="s">
        <v>957</v>
      </c>
      <c r="D517" s="1831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7" t="s">
        <v>958</v>
      </c>
      <c r="D520" s="182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4561</v>
      </c>
      <c r="J520" s="581">
        <f t="shared" si="125"/>
        <v>0</v>
      </c>
      <c r="K520" s="582">
        <f t="shared" si="125"/>
        <v>0</v>
      </c>
      <c r="L520" s="579">
        <f t="shared" si="125"/>
        <v>4561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0</v>
      </c>
      <c r="F523" s="158"/>
      <c r="G523" s="159"/>
      <c r="H523" s="586">
        <v>0</v>
      </c>
      <c r="I523" s="158">
        <v>4561</v>
      </c>
      <c r="J523" s="159"/>
      <c r="K523" s="586">
        <v>0</v>
      </c>
      <c r="L523" s="1389">
        <f t="shared" si="121"/>
        <v>4561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25" t="s">
        <v>320</v>
      </c>
      <c r="D527" s="182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24" t="s">
        <v>960</v>
      </c>
      <c r="D531" s="1824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30" t="s">
        <v>961</v>
      </c>
      <c r="D532" s="1830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22" t="s">
        <v>962</v>
      </c>
      <c r="D537" s="182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24" t="s">
        <v>963</v>
      </c>
      <c r="D540" s="1824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22" t="s">
        <v>972</v>
      </c>
      <c r="D562" s="1822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-2461</v>
      </c>
      <c r="J562" s="581">
        <f t="shared" si="133"/>
        <v>0</v>
      </c>
      <c r="K562" s="582">
        <f t="shared" si="133"/>
        <v>0</v>
      </c>
      <c r="L562" s="579">
        <f t="shared" si="133"/>
        <v>-2461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0</v>
      </c>
      <c r="F563" s="152"/>
      <c r="G563" s="153"/>
      <c r="H563" s="585">
        <v>0</v>
      </c>
      <c r="I563" s="152">
        <v>2977</v>
      </c>
      <c r="J563" s="153"/>
      <c r="K563" s="585">
        <v>0</v>
      </c>
      <c r="L563" s="1381">
        <f t="shared" si="121"/>
        <v>2977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/>
      <c r="G569" s="153"/>
      <c r="H569" s="1669">
        <v>0</v>
      </c>
      <c r="I569" s="152">
        <v>-5438</v>
      </c>
      <c r="J569" s="153"/>
      <c r="K569" s="1669">
        <v>0</v>
      </c>
      <c r="L569" s="1395">
        <f t="shared" si="134"/>
        <v>-5438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22" t="s">
        <v>977</v>
      </c>
      <c r="D582" s="1823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22" t="s">
        <v>850</v>
      </c>
      <c r="D587" s="182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2100</v>
      </c>
      <c r="J593" s="665">
        <f t="shared" si="138"/>
        <v>0</v>
      </c>
      <c r="K593" s="667">
        <f t="shared" si="138"/>
        <v>0</v>
      </c>
      <c r="L593" s="663">
        <f t="shared" si="138"/>
        <v>2100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847" t="s">
        <v>2061</v>
      </c>
      <c r="H596" s="1848"/>
      <c r="I596" s="1848"/>
      <c r="J596" s="184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7" t="s">
        <v>895</v>
      </c>
      <c r="H597" s="1837"/>
      <c r="I597" s="1837"/>
      <c r="J597" s="183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 t="s">
        <v>2060</v>
      </c>
      <c r="E599" s="672"/>
      <c r="F599" s="219" t="s">
        <v>897</v>
      </c>
      <c r="G599" s="1850" t="s">
        <v>2062</v>
      </c>
      <c r="H599" s="1851"/>
      <c r="I599" s="1851"/>
      <c r="J599" s="1852"/>
      <c r="K599" s="103"/>
      <c r="L599" s="229"/>
      <c r="M599" s="7">
        <v>1</v>
      </c>
      <c r="N599" s="519"/>
    </row>
    <row r="600" spans="1:14" ht="21.75" customHeight="1">
      <c r="A600" s="23"/>
      <c r="B600" s="1835" t="s">
        <v>898</v>
      </c>
      <c r="C600" s="1836"/>
      <c r="D600" s="673" t="s">
        <v>899</v>
      </c>
      <c r="E600" s="674"/>
      <c r="F600" s="675"/>
      <c r="G600" s="1837" t="s">
        <v>895</v>
      </c>
      <c r="H600" s="1837"/>
      <c r="I600" s="1837"/>
      <c r="J600" s="1837"/>
      <c r="K600" s="103"/>
      <c r="L600" s="229"/>
      <c r="M600" s="7">
        <v>1</v>
      </c>
      <c r="N600" s="519"/>
    </row>
    <row r="601" spans="1:14" ht="24.75" customHeight="1">
      <c r="A601" s="36"/>
      <c r="B601" s="1838" t="s">
        <v>2069</v>
      </c>
      <c r="C601" s="1839"/>
      <c r="D601" s="676" t="s">
        <v>900</v>
      </c>
      <c r="E601" s="677" t="s">
        <v>2059</v>
      </c>
      <c r="F601" s="678">
        <v>878101238</v>
      </c>
      <c r="G601" s="679" t="s">
        <v>901</v>
      </c>
      <c r="H601" s="1676" t="s">
        <v>2063</v>
      </c>
      <c r="I601" s="1677"/>
      <c r="J601" s="167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840" t="s">
        <v>2064</v>
      </c>
      <c r="I603" s="1841"/>
      <c r="J603" s="184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80" t="str">
        <f>$B$7</f>
        <v>ОТЧЕТНИ ДАННИ ПО ЕБК ЗА СМЕТКИТЕ ЗА СРЕДСТВАТА ОТ ЕВРОПЕЙСКИЯ СЪЮЗ - КСФ</v>
      </c>
      <c r="C608" s="1781"/>
      <c r="D608" s="1781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2" t="str">
        <f>$B$9</f>
        <v>ОБЩИНА ЧИПРОВЦИ</v>
      </c>
      <c r="C610" s="1783"/>
      <c r="D610" s="1784"/>
      <c r="E610" s="115">
        <f>$E$9</f>
        <v>42736</v>
      </c>
      <c r="F610" s="227">
        <f>$F$9</f>
        <v>42916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85" t="str">
        <f>$B$12</f>
        <v>Чипровци</v>
      </c>
      <c r="C613" s="1786"/>
      <c r="D613" s="1787"/>
      <c r="E613" s="411" t="s">
        <v>908</v>
      </c>
      <c r="F613" s="1362" t="str">
        <f>$F$12</f>
        <v>6210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768" t="s">
        <v>2054</v>
      </c>
      <c r="F617" s="1769"/>
      <c r="G617" s="1769"/>
      <c r="H617" s="1770"/>
      <c r="I617" s="1771" t="s">
        <v>2055</v>
      </c>
      <c r="J617" s="1772"/>
      <c r="K617" s="1772"/>
      <c r="L617" s="1773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98311</v>
      </c>
      <c r="D620" s="1458" t="s">
        <v>1258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5561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5561</v>
      </c>
      <c r="D622" s="1458" t="s">
        <v>597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74" t="s">
        <v>761</v>
      </c>
      <c r="D624" s="1775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6" t="s">
        <v>764</v>
      </c>
      <c r="D627" s="1767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116358</v>
      </c>
      <c r="J627" s="276">
        <f t="shared" si="141"/>
        <v>0</v>
      </c>
      <c r="K627" s="277">
        <f t="shared" si="141"/>
        <v>0</v>
      </c>
      <c r="L627" s="274">
        <f t="shared" si="141"/>
        <v>116358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>
        <v>115821</v>
      </c>
      <c r="J628" s="153"/>
      <c r="K628" s="1421"/>
      <c r="L628" s="282">
        <f>I628+J628+K628</f>
        <v>115821</v>
      </c>
      <c r="M628" s="12">
        <f t="shared" si="140"/>
        <v>1</v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>
        <v>537</v>
      </c>
      <c r="J632" s="174"/>
      <c r="K632" s="1427"/>
      <c r="L632" s="288">
        <f>I632+J632+K632</f>
        <v>537</v>
      </c>
      <c r="M632" s="12">
        <f t="shared" si="140"/>
        <v>1</v>
      </c>
      <c r="N632" s="13"/>
    </row>
    <row r="633" spans="1:14" ht="15.75">
      <c r="A633" s="10"/>
      <c r="B633" s="273">
        <v>500</v>
      </c>
      <c r="C633" s="1776" t="s">
        <v>199</v>
      </c>
      <c r="D633" s="1777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24702</v>
      </c>
      <c r="J633" s="276">
        <f t="shared" si="142"/>
        <v>0</v>
      </c>
      <c r="K633" s="277">
        <f t="shared" si="142"/>
        <v>0</v>
      </c>
      <c r="L633" s="274">
        <f t="shared" si="142"/>
        <v>24702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>
        <v>15585</v>
      </c>
      <c r="J634" s="153"/>
      <c r="K634" s="1421"/>
      <c r="L634" s="282">
        <f aca="true" t="shared" si="144" ref="L634:L641">I634+J634+K634</f>
        <v>15585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>
        <v>6499</v>
      </c>
      <c r="J637" s="159"/>
      <c r="K637" s="1426"/>
      <c r="L637" s="296">
        <f t="shared" si="144"/>
        <v>6499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>
        <v>2618</v>
      </c>
      <c r="J638" s="159"/>
      <c r="K638" s="1426"/>
      <c r="L638" s="296">
        <f t="shared" si="144"/>
        <v>2618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78" t="s">
        <v>204</v>
      </c>
      <c r="D641" s="1779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6" t="s">
        <v>205</v>
      </c>
      <c r="D642" s="1767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235</v>
      </c>
      <c r="J642" s="276">
        <f t="shared" si="145"/>
        <v>0</v>
      </c>
      <c r="K642" s="277">
        <f t="shared" si="145"/>
        <v>0</v>
      </c>
      <c r="L642" s="311">
        <f t="shared" si="145"/>
        <v>235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>
        <v>235</v>
      </c>
      <c r="J647" s="159"/>
      <c r="K647" s="1426"/>
      <c r="L647" s="296">
        <f t="shared" si="147"/>
        <v>235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60" t="s">
        <v>279</v>
      </c>
      <c r="D660" s="1761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60" t="s">
        <v>739</v>
      </c>
      <c r="D664" s="1761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60" t="s">
        <v>224</v>
      </c>
      <c r="D670" s="1761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60" t="s">
        <v>226</v>
      </c>
      <c r="D673" s="1761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4" t="s">
        <v>227</v>
      </c>
      <c r="D674" s="1765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4" t="s">
        <v>228</v>
      </c>
      <c r="D675" s="1765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4" t="s">
        <v>1688</v>
      </c>
      <c r="D676" s="1765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60" t="s">
        <v>229</v>
      </c>
      <c r="D677" s="1761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60" t="s">
        <v>241</v>
      </c>
      <c r="D693" s="1761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60" t="s">
        <v>242</v>
      </c>
      <c r="D694" s="1761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60" t="s">
        <v>243</v>
      </c>
      <c r="D695" s="1761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60" t="s">
        <v>244</v>
      </c>
      <c r="D696" s="1761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60" t="s">
        <v>1689</v>
      </c>
      <c r="D703" s="1761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60" t="s">
        <v>1686</v>
      </c>
      <c r="D707" s="1761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60" t="s">
        <v>1687</v>
      </c>
      <c r="D708" s="1761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4" t="s">
        <v>254</v>
      </c>
      <c r="D709" s="1765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60" t="s">
        <v>280</v>
      </c>
      <c r="D710" s="1761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8" t="s">
        <v>255</v>
      </c>
      <c r="D713" s="1759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8" t="s">
        <v>256</v>
      </c>
      <c r="D714" s="1759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8" t="s">
        <v>642</v>
      </c>
      <c r="D722" s="1759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8" t="s">
        <v>702</v>
      </c>
      <c r="D725" s="1759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60" t="s">
        <v>703</v>
      </c>
      <c r="D726" s="1761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62" t="s">
        <v>933</v>
      </c>
      <c r="D731" s="1763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6" t="s">
        <v>711</v>
      </c>
      <c r="D735" s="1757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6" t="s">
        <v>711</v>
      </c>
      <c r="D736" s="1757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141295</v>
      </c>
      <c r="J740" s="398">
        <f t="shared" si="173"/>
        <v>0</v>
      </c>
      <c r="K740" s="399">
        <f t="shared" si="173"/>
        <v>0</v>
      </c>
      <c r="L740" s="396">
        <f t="shared" si="173"/>
        <v>141295</v>
      </c>
      <c r="M740" s="12">
        <f>(IF($E740&lt;&gt;0,$M$2,IF($L740&lt;&gt;0,$M$2,"")))</f>
        <v>1</v>
      </c>
      <c r="N740" s="73" t="str">
        <f>LEFT(C621,1)</f>
        <v>5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80" t="str">
        <f>$B$7</f>
        <v>ОТЧЕТНИ ДАННИ ПО ЕБК ЗА СМЕТКИТЕ ЗА СРЕДСТВАТА ОТ ЕВРОПЕЙСКИЯ СЪЮЗ - КСФ</v>
      </c>
      <c r="C746" s="1781"/>
      <c r="D746" s="1781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852</v>
      </c>
      <c r="G747" s="238"/>
      <c r="H747" s="1364" t="s">
        <v>1278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82" t="str">
        <f>$B$9</f>
        <v>ОБЩИНА ЧИПРОВЦИ</v>
      </c>
      <c r="C748" s="1783"/>
      <c r="D748" s="1784"/>
      <c r="E748" s="115">
        <f>$E$9</f>
        <v>42736</v>
      </c>
      <c r="F748" s="227">
        <f>$F$9</f>
        <v>42916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785" t="str">
        <f>$B$12</f>
        <v>Чипровци</v>
      </c>
      <c r="C751" s="1786"/>
      <c r="D751" s="1787"/>
      <c r="E751" s="411" t="s">
        <v>908</v>
      </c>
      <c r="F751" s="1362" t="str">
        <f>$F$12</f>
        <v>6210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909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729</v>
      </c>
      <c r="E755" s="1768" t="s">
        <v>2054</v>
      </c>
      <c r="F755" s="1769"/>
      <c r="G755" s="1769"/>
      <c r="H755" s="1770"/>
      <c r="I755" s="1771" t="s">
        <v>2055</v>
      </c>
      <c r="J755" s="1772"/>
      <c r="K755" s="1772"/>
      <c r="L755" s="1773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730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760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98311</v>
      </c>
      <c r="D758" s="1458" t="s">
        <v>1258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5538</v>
      </c>
      <c r="D759" s="1464" t="s">
        <v>809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5538</v>
      </c>
      <c r="D760" s="1458" t="s">
        <v>585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731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774" t="s">
        <v>761</v>
      </c>
      <c r="D762" s="1775"/>
      <c r="E762" s="274">
        <f aca="true" t="shared" si="174" ref="E762:L762">SUM(E763:E764)</f>
        <v>0</v>
      </c>
      <c r="F762" s="275">
        <f t="shared" si="174"/>
        <v>0</v>
      </c>
      <c r="G762" s="276">
        <f t="shared" si="174"/>
        <v>0</v>
      </c>
      <c r="H762" s="277">
        <f>SUM(H763:H764)</f>
        <v>0</v>
      </c>
      <c r="I762" s="275">
        <f t="shared" si="174"/>
        <v>0</v>
      </c>
      <c r="J762" s="276">
        <f t="shared" si="174"/>
        <v>0</v>
      </c>
      <c r="K762" s="277">
        <f t="shared" si="174"/>
        <v>0</v>
      </c>
      <c r="L762" s="274">
        <f t="shared" si="174"/>
        <v>0</v>
      </c>
      <c r="M762" s="12">
        <f>(IF($E762&lt;&gt;0,$M$2,IF($L762&lt;&gt;0,$M$2,"")))</f>
      </c>
      <c r="N762" s="13"/>
    </row>
    <row r="763" spans="1:14" ht="15.75">
      <c r="A763" s="23"/>
      <c r="B763" s="279"/>
      <c r="C763" s="280">
        <v>101</v>
      </c>
      <c r="D763" s="281" t="s">
        <v>762</v>
      </c>
      <c r="E763" s="282">
        <f>F763+G763+H763</f>
        <v>0</v>
      </c>
      <c r="F763" s="152"/>
      <c r="G763" s="153"/>
      <c r="H763" s="1421"/>
      <c r="I763" s="152"/>
      <c r="J763" s="153"/>
      <c r="K763" s="1421"/>
      <c r="L763" s="282">
        <f>I763+J763+K763</f>
        <v>0</v>
      </c>
      <c r="M763" s="12">
        <f aca="true" t="shared" si="175" ref="M763:M830">(IF($E763&lt;&gt;0,$M$2,IF($L763&lt;&gt;0,$M$2,"")))</f>
      </c>
      <c r="N763" s="13"/>
    </row>
    <row r="764" spans="1:14" ht="15.75">
      <c r="A764" s="10"/>
      <c r="B764" s="279"/>
      <c r="C764" s="286">
        <v>102</v>
      </c>
      <c r="D764" s="287" t="s">
        <v>763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766" t="s">
        <v>764</v>
      </c>
      <c r="D765" s="1767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5772</v>
      </c>
      <c r="J765" s="276">
        <f t="shared" si="176"/>
        <v>0</v>
      </c>
      <c r="K765" s="277">
        <f t="shared" si="176"/>
        <v>0</v>
      </c>
      <c r="L765" s="274">
        <f t="shared" si="176"/>
        <v>5772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765</v>
      </c>
      <c r="E766" s="282">
        <f>F766+G766+H766</f>
        <v>0</v>
      </c>
      <c r="F766" s="152"/>
      <c r="G766" s="153"/>
      <c r="H766" s="1421"/>
      <c r="I766" s="152"/>
      <c r="J766" s="153"/>
      <c r="K766" s="1421"/>
      <c r="L766" s="282">
        <f>I766+J766+K766</f>
        <v>0</v>
      </c>
      <c r="M766" s="12">
        <f t="shared" si="175"/>
      </c>
      <c r="N766" s="13"/>
    </row>
    <row r="767" spans="1:14" ht="15.75">
      <c r="A767" s="10"/>
      <c r="B767" s="293"/>
      <c r="C767" s="294">
        <v>202</v>
      </c>
      <c r="D767" s="295" t="s">
        <v>766</v>
      </c>
      <c r="E767" s="296">
        <f>F767+G767+H767</f>
        <v>0</v>
      </c>
      <c r="F767" s="158"/>
      <c r="G767" s="159"/>
      <c r="H767" s="1426"/>
      <c r="I767" s="158">
        <v>5660</v>
      </c>
      <c r="J767" s="159"/>
      <c r="K767" s="1426"/>
      <c r="L767" s="296">
        <f>I767+J767+K767</f>
        <v>5660</v>
      </c>
      <c r="M767" s="12">
        <f t="shared" si="175"/>
        <v>1</v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>
        <v>112</v>
      </c>
      <c r="J770" s="174"/>
      <c r="K770" s="1427"/>
      <c r="L770" s="288">
        <f>I770+J770+K770</f>
        <v>112</v>
      </c>
      <c r="M770" s="12">
        <f t="shared" si="175"/>
        <v>1</v>
      </c>
      <c r="N770" s="13"/>
    </row>
    <row r="771" spans="1:14" ht="15.75">
      <c r="A771" s="10"/>
      <c r="B771" s="273">
        <v>500</v>
      </c>
      <c r="C771" s="1776" t="s">
        <v>199</v>
      </c>
      <c r="D771" s="1777"/>
      <c r="E771" s="274">
        <f aca="true" t="shared" si="177" ref="E771:L771">SUM(E772:E778)</f>
        <v>0</v>
      </c>
      <c r="F771" s="275">
        <f t="shared" si="177"/>
        <v>0</v>
      </c>
      <c r="G771" s="276">
        <f t="shared" si="177"/>
        <v>0</v>
      </c>
      <c r="H771" s="277">
        <f>SUM(H772:H778)</f>
        <v>0</v>
      </c>
      <c r="I771" s="275">
        <f t="shared" si="177"/>
        <v>658</v>
      </c>
      <c r="J771" s="276">
        <f t="shared" si="177"/>
        <v>0</v>
      </c>
      <c r="K771" s="277">
        <f t="shared" si="177"/>
        <v>0</v>
      </c>
      <c r="L771" s="274">
        <f t="shared" si="177"/>
        <v>658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0</v>
      </c>
      <c r="F772" s="152"/>
      <c r="G772" s="153"/>
      <c r="H772" s="1421"/>
      <c r="I772" s="152">
        <v>332</v>
      </c>
      <c r="J772" s="153"/>
      <c r="K772" s="1421"/>
      <c r="L772" s="282">
        <f aca="true" t="shared" si="179" ref="L772:L779">I772+J772+K772</f>
        <v>332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928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889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0</v>
      </c>
      <c r="F775" s="158"/>
      <c r="G775" s="159"/>
      <c r="H775" s="1426"/>
      <c r="I775" s="158">
        <v>206</v>
      </c>
      <c r="J775" s="159"/>
      <c r="K775" s="1426"/>
      <c r="L775" s="296">
        <f t="shared" si="179"/>
        <v>206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0</v>
      </c>
      <c r="F776" s="158"/>
      <c r="G776" s="159"/>
      <c r="H776" s="1426"/>
      <c r="I776" s="158">
        <v>120</v>
      </c>
      <c r="J776" s="159"/>
      <c r="K776" s="1426"/>
      <c r="L776" s="296">
        <f t="shared" si="179"/>
        <v>120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891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778" t="s">
        <v>204</v>
      </c>
      <c r="D779" s="1779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766" t="s">
        <v>205</v>
      </c>
      <c r="D780" s="1767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0</v>
      </c>
      <c r="J780" s="276">
        <f t="shared" si="180"/>
        <v>0</v>
      </c>
      <c r="K780" s="277">
        <f t="shared" si="180"/>
        <v>0</v>
      </c>
      <c r="L780" s="311">
        <f t="shared" si="180"/>
        <v>0</v>
      </c>
      <c r="M780" s="12">
        <f t="shared" si="175"/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0</v>
      </c>
      <c r="F787" s="455"/>
      <c r="G787" s="456"/>
      <c r="H787" s="1434"/>
      <c r="I787" s="455"/>
      <c r="J787" s="456"/>
      <c r="K787" s="1434"/>
      <c r="L787" s="321">
        <f t="shared" si="182"/>
        <v>0</v>
      </c>
      <c r="M787" s="12">
        <f t="shared" si="175"/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892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818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929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760" t="s">
        <v>279</v>
      </c>
      <c r="D798" s="1761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930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931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932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760" t="s">
        <v>739</v>
      </c>
      <c r="D802" s="1761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760" t="s">
        <v>224</v>
      </c>
      <c r="D808" s="1761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760" t="s">
        <v>226</v>
      </c>
      <c r="D811" s="1761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764" t="s">
        <v>227</v>
      </c>
      <c r="D812" s="1765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764" t="s">
        <v>228</v>
      </c>
      <c r="D813" s="1765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764" t="s">
        <v>1688</v>
      </c>
      <c r="D814" s="1765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760" t="s">
        <v>229</v>
      </c>
      <c r="D815" s="1761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2022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2023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732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1685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760" t="s">
        <v>241</v>
      </c>
      <c r="D831" s="1761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760" t="s">
        <v>242</v>
      </c>
      <c r="D832" s="1761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760" t="s">
        <v>243</v>
      </c>
      <c r="D833" s="1761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760" t="s">
        <v>244</v>
      </c>
      <c r="D834" s="1761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1886</v>
      </c>
      <c r="J834" s="276">
        <f t="shared" si="195"/>
        <v>0</v>
      </c>
      <c r="K834" s="277">
        <f t="shared" si="195"/>
        <v>0</v>
      </c>
      <c r="L834" s="311">
        <f t="shared" si="195"/>
        <v>1886</v>
      </c>
      <c r="M834" s="12">
        <f t="shared" si="194"/>
        <v>1</v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>
        <v>1886</v>
      </c>
      <c r="J840" s="174"/>
      <c r="K840" s="1427"/>
      <c r="L840" s="288">
        <f t="shared" si="197"/>
        <v>1886</v>
      </c>
      <c r="M840" s="12">
        <f t="shared" si="194"/>
        <v>1</v>
      </c>
      <c r="N840" s="13"/>
    </row>
    <row r="841" spans="1:14" ht="15.75">
      <c r="A841" s="14">
        <v>398</v>
      </c>
      <c r="B841" s="273">
        <v>4300</v>
      </c>
      <c r="C841" s="1760" t="s">
        <v>1689</v>
      </c>
      <c r="D841" s="1761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760" t="s">
        <v>1686</v>
      </c>
      <c r="D845" s="1761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760" t="s">
        <v>1687</v>
      </c>
      <c r="D846" s="1761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764" t="s">
        <v>254</v>
      </c>
      <c r="D847" s="1765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760" t="s">
        <v>280</v>
      </c>
      <c r="D848" s="1761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758" t="s">
        <v>255</v>
      </c>
      <c r="D851" s="1759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758" t="s">
        <v>256</v>
      </c>
      <c r="D852" s="1759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758" t="s">
        <v>642</v>
      </c>
      <c r="D860" s="1759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758" t="s">
        <v>702</v>
      </c>
      <c r="D863" s="1759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760" t="s">
        <v>703</v>
      </c>
      <c r="D864" s="1761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704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705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706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707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762" t="s">
        <v>933</v>
      </c>
      <c r="D869" s="1763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708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709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710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756" t="s">
        <v>711</v>
      </c>
      <c r="D873" s="1757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756" t="s">
        <v>711</v>
      </c>
      <c r="D874" s="1757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758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0</v>
      </c>
      <c r="F878" s="397">
        <f t="shared" si="208"/>
        <v>0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8316</v>
      </c>
      <c r="J878" s="398">
        <f t="shared" si="208"/>
        <v>0</v>
      </c>
      <c r="K878" s="399">
        <f t="shared" si="208"/>
        <v>0</v>
      </c>
      <c r="L878" s="396">
        <f t="shared" si="208"/>
        <v>8316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80" t="str">
        <f>$B$7</f>
        <v>ОТЧЕТНИ ДАННИ ПО ЕБК ЗА СМЕТКИТЕ ЗА СРЕДСТВАТА ОТ ЕВРОПЕЙСКИЯ СЪЮЗ - КСФ</v>
      </c>
      <c r="C884" s="1781"/>
      <c r="D884" s="1781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852</v>
      </c>
      <c r="G885" s="238"/>
      <c r="H885" s="1364" t="s">
        <v>1278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82" t="str">
        <f>$B$9</f>
        <v>ОБЩИНА ЧИПРОВЦИ</v>
      </c>
      <c r="C886" s="1783"/>
      <c r="D886" s="1784"/>
      <c r="E886" s="115">
        <f>$E$9</f>
        <v>42736</v>
      </c>
      <c r="F886" s="227">
        <f>$F$9</f>
        <v>42916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785" t="str">
        <f>$B$12</f>
        <v>Чипровци</v>
      </c>
      <c r="C889" s="1786"/>
      <c r="D889" s="1787"/>
      <c r="E889" s="411" t="s">
        <v>908</v>
      </c>
      <c r="F889" s="1362" t="str">
        <f>$F$12</f>
        <v>6210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909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729</v>
      </c>
      <c r="E893" s="1768" t="s">
        <v>2054</v>
      </c>
      <c r="F893" s="1769"/>
      <c r="G893" s="1769"/>
      <c r="H893" s="1770"/>
      <c r="I893" s="1771" t="s">
        <v>2055</v>
      </c>
      <c r="J893" s="1772"/>
      <c r="K893" s="1772"/>
      <c r="L893" s="1773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730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760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98311</v>
      </c>
      <c r="D896" s="1458" t="s">
        <v>1258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5589</v>
      </c>
      <c r="D897" s="1464" t="s">
        <v>809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31.5">
      <c r="A898" s="23"/>
      <c r="B898" s="1456"/>
      <c r="C898" s="1592">
        <f>+C897</f>
        <v>5589</v>
      </c>
      <c r="D898" s="1458" t="s">
        <v>600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731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774" t="s">
        <v>761</v>
      </c>
      <c r="D900" s="1775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0</v>
      </c>
      <c r="J900" s="276">
        <f t="shared" si="209"/>
        <v>0</v>
      </c>
      <c r="K900" s="277">
        <f t="shared" si="209"/>
        <v>0</v>
      </c>
      <c r="L900" s="274">
        <f t="shared" si="209"/>
        <v>0</v>
      </c>
      <c r="M900" s="12">
        <f>(IF($E900&lt;&gt;0,$M$2,IF($L900&lt;&gt;0,$M$2,"")))</f>
      </c>
      <c r="N900" s="13"/>
    </row>
    <row r="901" spans="1:14" ht="15.75">
      <c r="A901" s="23"/>
      <c r="B901" s="279"/>
      <c r="C901" s="280">
        <v>101</v>
      </c>
      <c r="D901" s="281" t="s">
        <v>762</v>
      </c>
      <c r="E901" s="282">
        <f>F901+G901+H901</f>
        <v>0</v>
      </c>
      <c r="F901" s="152"/>
      <c r="G901" s="153"/>
      <c r="H901" s="1421"/>
      <c r="I901" s="152"/>
      <c r="J901" s="153"/>
      <c r="K901" s="1421"/>
      <c r="L901" s="282">
        <f>I901+J901+K901</f>
        <v>0</v>
      </c>
      <c r="M901" s="12">
        <f aca="true" t="shared" si="210" ref="M901:M968">(IF($E901&lt;&gt;0,$M$2,IF($L901&lt;&gt;0,$M$2,"")))</f>
      </c>
      <c r="N901" s="13"/>
    </row>
    <row r="902" spans="1:14" ht="15.75">
      <c r="A902" s="10"/>
      <c r="B902" s="279"/>
      <c r="C902" s="286">
        <v>102</v>
      </c>
      <c r="D902" s="287" t="s">
        <v>763</v>
      </c>
      <c r="E902" s="288">
        <f>F902+G902+H902</f>
        <v>0</v>
      </c>
      <c r="F902" s="173"/>
      <c r="G902" s="174"/>
      <c r="H902" s="1427"/>
      <c r="I902" s="173"/>
      <c r="J902" s="174"/>
      <c r="K902" s="1427"/>
      <c r="L902" s="288">
        <f>I902+J902+K902</f>
        <v>0</v>
      </c>
      <c r="M902" s="12">
        <f t="shared" si="210"/>
      </c>
      <c r="N902" s="13"/>
    </row>
    <row r="903" spans="1:14" ht="15.75">
      <c r="A903" s="10"/>
      <c r="B903" s="273">
        <v>200</v>
      </c>
      <c r="C903" s="1766" t="s">
        <v>764</v>
      </c>
      <c r="D903" s="1767"/>
      <c r="E903" s="274">
        <f aca="true" t="shared" si="211" ref="E903:L903">SUM(E904:E908)</f>
        <v>0</v>
      </c>
      <c r="F903" s="275">
        <f t="shared" si="211"/>
        <v>0</v>
      </c>
      <c r="G903" s="276">
        <f t="shared" si="211"/>
        <v>0</v>
      </c>
      <c r="H903" s="277">
        <f>SUM(H904:H908)</f>
        <v>0</v>
      </c>
      <c r="I903" s="275">
        <f t="shared" si="211"/>
        <v>367</v>
      </c>
      <c r="J903" s="276">
        <f t="shared" si="211"/>
        <v>0</v>
      </c>
      <c r="K903" s="277">
        <f t="shared" si="211"/>
        <v>0</v>
      </c>
      <c r="L903" s="274">
        <f t="shared" si="211"/>
        <v>367</v>
      </c>
      <c r="M903" s="12">
        <f t="shared" si="210"/>
        <v>1</v>
      </c>
      <c r="N903" s="13"/>
    </row>
    <row r="904" spans="1:14" ht="15.75">
      <c r="A904" s="10"/>
      <c r="B904" s="292"/>
      <c r="C904" s="280">
        <v>201</v>
      </c>
      <c r="D904" s="281" t="s">
        <v>765</v>
      </c>
      <c r="E904" s="282">
        <f>F904+G904+H904</f>
        <v>0</v>
      </c>
      <c r="F904" s="152"/>
      <c r="G904" s="153"/>
      <c r="H904" s="1421"/>
      <c r="I904" s="152"/>
      <c r="J904" s="153"/>
      <c r="K904" s="1421"/>
      <c r="L904" s="282">
        <f>I904+J904+K904</f>
        <v>0</v>
      </c>
      <c r="M904" s="12">
        <f t="shared" si="210"/>
      </c>
      <c r="N904" s="13"/>
    </row>
    <row r="905" spans="1:14" ht="15.75">
      <c r="A905" s="10"/>
      <c r="B905" s="293"/>
      <c r="C905" s="294">
        <v>202</v>
      </c>
      <c r="D905" s="295" t="s">
        <v>766</v>
      </c>
      <c r="E905" s="296">
        <f>F905+G905+H905</f>
        <v>0</v>
      </c>
      <c r="F905" s="158"/>
      <c r="G905" s="159"/>
      <c r="H905" s="1426"/>
      <c r="I905" s="158"/>
      <c r="J905" s="159"/>
      <c r="K905" s="1426"/>
      <c r="L905" s="296">
        <f>I905+J905+K905</f>
        <v>0</v>
      </c>
      <c r="M905" s="12">
        <f t="shared" si="210"/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>
        <v>367</v>
      </c>
      <c r="J908" s="174"/>
      <c r="K908" s="1427"/>
      <c r="L908" s="288">
        <f>I908+J908+K908</f>
        <v>367</v>
      </c>
      <c r="M908" s="12">
        <f t="shared" si="210"/>
        <v>1</v>
      </c>
      <c r="N908" s="13"/>
    </row>
    <row r="909" spans="1:14" ht="15.75">
      <c r="A909" s="10"/>
      <c r="B909" s="273">
        <v>500</v>
      </c>
      <c r="C909" s="1776" t="s">
        <v>199</v>
      </c>
      <c r="D909" s="1777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117</v>
      </c>
      <c r="J909" s="276">
        <f t="shared" si="212"/>
        <v>0</v>
      </c>
      <c r="K909" s="277">
        <f t="shared" si="212"/>
        <v>0</v>
      </c>
      <c r="L909" s="274">
        <f t="shared" si="212"/>
        <v>117</v>
      </c>
      <c r="M909" s="12">
        <f t="shared" si="210"/>
        <v>1</v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0</v>
      </c>
      <c r="F910" s="152"/>
      <c r="G910" s="153"/>
      <c r="H910" s="1421"/>
      <c r="I910" s="152">
        <v>70</v>
      </c>
      <c r="J910" s="153"/>
      <c r="K910" s="1421"/>
      <c r="L910" s="282">
        <f aca="true" t="shared" si="214" ref="L910:L917">I910+J910+K910</f>
        <v>70</v>
      </c>
      <c r="M910" s="12">
        <f t="shared" si="210"/>
        <v>1</v>
      </c>
      <c r="N910" s="13"/>
    </row>
    <row r="911" spans="1:14" ht="15.75">
      <c r="A911" s="10"/>
      <c r="B911" s="292"/>
      <c r="C911" s="305">
        <v>552</v>
      </c>
      <c r="D911" s="306" t="s">
        <v>928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889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0</v>
      </c>
      <c r="F913" s="158"/>
      <c r="G913" s="159"/>
      <c r="H913" s="1426"/>
      <c r="I913" s="158">
        <v>29</v>
      </c>
      <c r="J913" s="159"/>
      <c r="K913" s="1426"/>
      <c r="L913" s="296">
        <f t="shared" si="214"/>
        <v>29</v>
      </c>
      <c r="M913" s="12">
        <f t="shared" si="210"/>
        <v>1</v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0</v>
      </c>
      <c r="F914" s="158"/>
      <c r="G914" s="159"/>
      <c r="H914" s="1426"/>
      <c r="I914" s="158">
        <v>18</v>
      </c>
      <c r="J914" s="159"/>
      <c r="K914" s="1426"/>
      <c r="L914" s="296">
        <f t="shared" si="214"/>
        <v>18</v>
      </c>
      <c r="M914" s="12">
        <f t="shared" si="210"/>
        <v>1</v>
      </c>
      <c r="N914" s="13"/>
    </row>
    <row r="915" spans="1:14" ht="30">
      <c r="A915" s="10"/>
      <c r="B915" s="292"/>
      <c r="C915" s="305">
        <v>588</v>
      </c>
      <c r="D915" s="306" t="s">
        <v>891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778" t="s">
        <v>204</v>
      </c>
      <c r="D917" s="1779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766" t="s">
        <v>205</v>
      </c>
      <c r="D918" s="1767"/>
      <c r="E918" s="311">
        <f aca="true" t="shared" si="215" ref="E918:L918">SUM(E919:E935)</f>
        <v>0</v>
      </c>
      <c r="F918" s="275">
        <f t="shared" si="215"/>
        <v>0</v>
      </c>
      <c r="G918" s="276">
        <f t="shared" si="215"/>
        <v>0</v>
      </c>
      <c r="H918" s="277">
        <f>SUM(H919:H935)</f>
        <v>0</v>
      </c>
      <c r="I918" s="275">
        <f t="shared" si="215"/>
        <v>20759</v>
      </c>
      <c r="J918" s="276">
        <f t="shared" si="215"/>
        <v>0</v>
      </c>
      <c r="K918" s="277">
        <f t="shared" si="215"/>
        <v>0</v>
      </c>
      <c r="L918" s="311">
        <f t="shared" si="215"/>
        <v>20759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/>
      <c r="G919" s="153"/>
      <c r="H919" s="1421"/>
      <c r="I919" s="152">
        <v>19777</v>
      </c>
      <c r="J919" s="153"/>
      <c r="K919" s="1421"/>
      <c r="L919" s="282">
        <f aca="true" t="shared" si="217" ref="L919:L935">I919+J919+K919</f>
        <v>19777</v>
      </c>
      <c r="M919" s="12">
        <f t="shared" si="210"/>
        <v>1</v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0</v>
      </c>
      <c r="F921" s="158"/>
      <c r="G921" s="159"/>
      <c r="H921" s="1426"/>
      <c r="I921" s="158"/>
      <c r="J921" s="159"/>
      <c r="K921" s="1426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0</v>
      </c>
      <c r="F923" s="158"/>
      <c r="G923" s="159"/>
      <c r="H923" s="1426"/>
      <c r="I923" s="158"/>
      <c r="J923" s="159"/>
      <c r="K923" s="1426"/>
      <c r="L923" s="296">
        <f t="shared" si="217"/>
        <v>0</v>
      </c>
      <c r="M923" s="12">
        <f t="shared" si="210"/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/>
      <c r="G924" s="165"/>
      <c r="H924" s="1422"/>
      <c r="I924" s="164">
        <v>982</v>
      </c>
      <c r="J924" s="165"/>
      <c r="K924" s="1422"/>
      <c r="L924" s="315">
        <f t="shared" si="217"/>
        <v>982</v>
      </c>
      <c r="M924" s="12">
        <f t="shared" si="210"/>
        <v>1</v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0</v>
      </c>
      <c r="F925" s="455"/>
      <c r="G925" s="456"/>
      <c r="H925" s="1434"/>
      <c r="I925" s="455"/>
      <c r="J925" s="456"/>
      <c r="K925" s="1434"/>
      <c r="L925" s="321">
        <f t="shared" si="217"/>
        <v>0</v>
      </c>
      <c r="M925" s="12">
        <f t="shared" si="210"/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0</v>
      </c>
      <c r="F926" s="450"/>
      <c r="G926" s="451"/>
      <c r="H926" s="1431"/>
      <c r="I926" s="450"/>
      <c r="J926" s="451"/>
      <c r="K926" s="1431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892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818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929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760" t="s">
        <v>279</v>
      </c>
      <c r="D936" s="1761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930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931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932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760" t="s">
        <v>739</v>
      </c>
      <c r="D940" s="1761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760" t="s">
        <v>224</v>
      </c>
      <c r="D946" s="1761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760" t="s">
        <v>226</v>
      </c>
      <c r="D949" s="1761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764" t="s">
        <v>227</v>
      </c>
      <c r="D950" s="1765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764" t="s">
        <v>228</v>
      </c>
      <c r="D951" s="1765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764" t="s">
        <v>1688</v>
      </c>
      <c r="D952" s="1765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760" t="s">
        <v>229</v>
      </c>
      <c r="D953" s="1761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2022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2023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732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1685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760" t="s">
        <v>241</v>
      </c>
      <c r="D969" s="1761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760" t="s">
        <v>242</v>
      </c>
      <c r="D970" s="1761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760" t="s">
        <v>243</v>
      </c>
      <c r="D971" s="1761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760" t="s">
        <v>244</v>
      </c>
      <c r="D972" s="1761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760" t="s">
        <v>1689</v>
      </c>
      <c r="D979" s="1761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760" t="s">
        <v>1686</v>
      </c>
      <c r="D983" s="1761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760" t="s">
        <v>1687</v>
      </c>
      <c r="D984" s="1761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764" t="s">
        <v>254</v>
      </c>
      <c r="D985" s="1765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760" t="s">
        <v>280</v>
      </c>
      <c r="D986" s="1761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758" t="s">
        <v>255</v>
      </c>
      <c r="D989" s="1759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758" t="s">
        <v>256</v>
      </c>
      <c r="D990" s="1759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0</v>
      </c>
      <c r="F991" s="152"/>
      <c r="G991" s="153"/>
      <c r="H991" s="1421"/>
      <c r="I991" s="152"/>
      <c r="J991" s="153"/>
      <c r="K991" s="1421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0</v>
      </c>
      <c r="F993" s="158"/>
      <c r="G993" s="159"/>
      <c r="H993" s="1426"/>
      <c r="I993" s="158"/>
      <c r="J993" s="159"/>
      <c r="K993" s="1426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758" t="s">
        <v>642</v>
      </c>
      <c r="D998" s="1759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758" t="s">
        <v>702</v>
      </c>
      <c r="D1001" s="1759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760" t="s">
        <v>703</v>
      </c>
      <c r="D1002" s="1761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704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705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706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707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762" t="s">
        <v>933</v>
      </c>
      <c r="D1007" s="1763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708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709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710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756" t="s">
        <v>711</v>
      </c>
      <c r="D1011" s="1757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756" t="s">
        <v>711</v>
      </c>
      <c r="D1012" s="1757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758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0</v>
      </c>
      <c r="F1016" s="397">
        <f t="shared" si="243"/>
        <v>0</v>
      </c>
      <c r="G1016" s="398">
        <f t="shared" si="243"/>
        <v>0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21243</v>
      </c>
      <c r="J1016" s="398">
        <f t="shared" si="243"/>
        <v>0</v>
      </c>
      <c r="K1016" s="399">
        <f t="shared" si="243"/>
        <v>0</v>
      </c>
      <c r="L1016" s="396">
        <f t="shared" si="243"/>
        <v>21243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3" ht="15">
      <c r="A1020" s="23">
        <v>785</v>
      </c>
      <c r="B1020" s="6"/>
      <c r="C1020" s="6"/>
      <c r="D1020" s="522"/>
      <c r="E1020" s="38"/>
      <c r="F1020" s="38"/>
      <c r="G1020" s="38"/>
      <c r="H1020" s="38"/>
      <c r="I1020" s="38"/>
      <c r="J1020" s="38"/>
      <c r="K1020" s="38"/>
      <c r="L1020" s="38"/>
      <c r="M1020" s="7">
        <f>(IF($E1154&lt;&gt;0,$M$2,IF($L1154&lt;&gt;0,$M$2,"")))</f>
        <v>1</v>
      </c>
    </row>
    <row r="1021" spans="1:13" ht="15">
      <c r="A1021" s="23">
        <v>790</v>
      </c>
      <c r="B1021" s="6"/>
      <c r="C1021" s="1367"/>
      <c r="D1021" s="1368"/>
      <c r="E1021" s="38"/>
      <c r="F1021" s="38"/>
      <c r="G1021" s="38"/>
      <c r="H1021" s="38"/>
      <c r="I1021" s="38"/>
      <c r="J1021" s="38"/>
      <c r="K1021" s="38"/>
      <c r="L1021" s="38"/>
      <c r="M1021" s="7">
        <f>(IF($E1154&lt;&gt;0,$M$2,IF($L1154&lt;&gt;0,$M$2,"")))</f>
        <v>1</v>
      </c>
    </row>
    <row r="1022" spans="1:13" ht="15.75">
      <c r="A1022" s="23">
        <v>795</v>
      </c>
      <c r="B1022" s="1780" t="str">
        <f>$B$7</f>
        <v>ОТЧЕТНИ ДАННИ ПО ЕБК ЗА СМЕТКИТЕ ЗА СРЕДСТВАТА ОТ ЕВРОПЕЙСКИЯ СЪЮЗ - КСФ</v>
      </c>
      <c r="C1022" s="1781"/>
      <c r="D1022" s="1781"/>
      <c r="E1022" s="243"/>
      <c r="F1022" s="243"/>
      <c r="G1022" s="238"/>
      <c r="H1022" s="238"/>
      <c r="I1022" s="238"/>
      <c r="J1022" s="238"/>
      <c r="K1022" s="238"/>
      <c r="L1022" s="238"/>
      <c r="M1022" s="7">
        <f>(IF($E1154&lt;&gt;0,$M$2,IF($L1154&lt;&gt;0,$M$2,"")))</f>
        <v>1</v>
      </c>
    </row>
    <row r="1023" spans="1:13" ht="15.75">
      <c r="A1023" s="22">
        <v>805</v>
      </c>
      <c r="B1023" s="229"/>
      <c r="C1023" s="392"/>
      <c r="D1023" s="401"/>
      <c r="E1023" s="407" t="s">
        <v>473</v>
      </c>
      <c r="F1023" s="407" t="s">
        <v>852</v>
      </c>
      <c r="G1023" s="238"/>
      <c r="H1023" s="1364" t="s">
        <v>1278</v>
      </c>
      <c r="I1023" s="1365"/>
      <c r="J1023" s="1366"/>
      <c r="K1023" s="238"/>
      <c r="L1023" s="238"/>
      <c r="M1023" s="7">
        <f>(IF($E1154&lt;&gt;0,$M$2,IF($L1154&lt;&gt;0,$M$2,"")))</f>
        <v>1</v>
      </c>
    </row>
    <row r="1024" spans="1:13" ht="18">
      <c r="A1024" s="23">
        <v>810</v>
      </c>
      <c r="B1024" s="1782" t="str">
        <f>$B$9</f>
        <v>ОБЩИНА ЧИПРОВЦИ</v>
      </c>
      <c r="C1024" s="1783"/>
      <c r="D1024" s="1784"/>
      <c r="E1024" s="115">
        <f>$E$9</f>
        <v>42736</v>
      </c>
      <c r="F1024" s="227">
        <f>$F$9</f>
        <v>42916</v>
      </c>
      <c r="G1024" s="238"/>
      <c r="H1024" s="238"/>
      <c r="I1024" s="238"/>
      <c r="J1024" s="238"/>
      <c r="K1024" s="238"/>
      <c r="L1024" s="238"/>
      <c r="M1024" s="7">
        <f>(IF($E1154&lt;&gt;0,$M$2,IF($L1154&lt;&gt;0,$M$2,"")))</f>
        <v>1</v>
      </c>
    </row>
    <row r="1025" spans="1:13" ht="15">
      <c r="A1025" s="23">
        <v>815</v>
      </c>
      <c r="B1025" s="228" t="str">
        <f>$B$10</f>
        <v>(наименование на разпоредителя с бюджет)</v>
      </c>
      <c r="C1025" s="229"/>
      <c r="D1025" s="230"/>
      <c r="E1025" s="238"/>
      <c r="F1025" s="238"/>
      <c r="G1025" s="238"/>
      <c r="H1025" s="238"/>
      <c r="I1025" s="238"/>
      <c r="J1025" s="238"/>
      <c r="K1025" s="238"/>
      <c r="L1025" s="238"/>
      <c r="M1025" s="7">
        <f>(IF($E1154&lt;&gt;0,$M$2,IF($L1154&lt;&gt;0,$M$2,"")))</f>
        <v>1</v>
      </c>
    </row>
    <row r="1026" spans="1:13" ht="15">
      <c r="A1026" s="28">
        <v>525</v>
      </c>
      <c r="B1026" s="228"/>
      <c r="C1026" s="229"/>
      <c r="D1026" s="230"/>
      <c r="E1026" s="238"/>
      <c r="F1026" s="238"/>
      <c r="G1026" s="238"/>
      <c r="H1026" s="238"/>
      <c r="I1026" s="238"/>
      <c r="J1026" s="238"/>
      <c r="K1026" s="238"/>
      <c r="L1026" s="238"/>
      <c r="M1026" s="7">
        <f>(IF($E1154&lt;&gt;0,$M$2,IF($L1154&lt;&gt;0,$M$2,"")))</f>
        <v>1</v>
      </c>
    </row>
    <row r="1027" spans="1:13" ht="18">
      <c r="A1027" s="22">
        <v>820</v>
      </c>
      <c r="B1027" s="1785" t="str">
        <f>$B$12</f>
        <v>Чипровци</v>
      </c>
      <c r="C1027" s="1786"/>
      <c r="D1027" s="1787"/>
      <c r="E1027" s="411" t="s">
        <v>908</v>
      </c>
      <c r="F1027" s="1362" t="str">
        <f>$F$12</f>
        <v>6210</v>
      </c>
      <c r="G1027" s="238"/>
      <c r="H1027" s="238"/>
      <c r="I1027" s="238"/>
      <c r="J1027" s="238"/>
      <c r="K1027" s="238"/>
      <c r="L1027" s="238"/>
      <c r="M1027" s="7">
        <f>(IF($E1154&lt;&gt;0,$M$2,IF($L1154&lt;&gt;0,$M$2,"")))</f>
        <v>1</v>
      </c>
    </row>
    <row r="1028" spans="1:13" ht="15.75">
      <c r="A1028" s="23">
        <v>821</v>
      </c>
      <c r="B1028" s="234" t="str">
        <f>$B$13</f>
        <v>(наименование на първостепенния разпоредител с бюджет)</v>
      </c>
      <c r="C1028" s="229"/>
      <c r="D1028" s="230"/>
      <c r="E1028" s="1363"/>
      <c r="F1028" s="243"/>
      <c r="G1028" s="238"/>
      <c r="H1028" s="238"/>
      <c r="I1028" s="238"/>
      <c r="J1028" s="238"/>
      <c r="K1028" s="238"/>
      <c r="L1028" s="238"/>
      <c r="M1028" s="7">
        <f>(IF($E1154&lt;&gt;0,$M$2,IF($L1154&lt;&gt;0,$M$2,"")))</f>
        <v>1</v>
      </c>
    </row>
    <row r="1029" spans="1:13" ht="18">
      <c r="A1029" s="23">
        <v>822</v>
      </c>
      <c r="B1029" s="237"/>
      <c r="C1029" s="238"/>
      <c r="D1029" s="124" t="s">
        <v>909</v>
      </c>
      <c r="E1029" s="239">
        <f>$E$15</f>
        <v>98</v>
      </c>
      <c r="F1029" s="415" t="str">
        <f>$F$15</f>
        <v>СЕС - КСФ</v>
      </c>
      <c r="G1029" s="219"/>
      <c r="H1029" s="219"/>
      <c r="I1029" s="219"/>
      <c r="J1029" s="219"/>
      <c r="K1029" s="219"/>
      <c r="L1029" s="219"/>
      <c r="M1029" s="7">
        <f>(IF($E1154&lt;&gt;0,$M$2,IF($L1154&lt;&gt;0,$M$2,"")))</f>
        <v>1</v>
      </c>
    </row>
    <row r="1030" spans="1:13" ht="16.5" thickBot="1">
      <c r="A1030" s="23">
        <v>823</v>
      </c>
      <c r="B1030" s="229"/>
      <c r="C1030" s="392"/>
      <c r="D1030" s="401"/>
      <c r="E1030" s="238"/>
      <c r="F1030" s="410"/>
      <c r="G1030" s="410"/>
      <c r="H1030" s="410"/>
      <c r="I1030" s="410"/>
      <c r="J1030" s="410"/>
      <c r="K1030" s="410"/>
      <c r="L1030" s="1379" t="s">
        <v>474</v>
      </c>
      <c r="M1030" s="7">
        <f>(IF($E1154&lt;&gt;0,$M$2,IF($L1154&lt;&gt;0,$M$2,"")))</f>
        <v>1</v>
      </c>
    </row>
    <row r="1031" spans="1:13" ht="24.75" customHeight="1">
      <c r="A1031" s="23">
        <v>825</v>
      </c>
      <c r="B1031" s="248"/>
      <c r="C1031" s="249"/>
      <c r="D1031" s="250" t="s">
        <v>729</v>
      </c>
      <c r="E1031" s="1768" t="s">
        <v>2054</v>
      </c>
      <c r="F1031" s="1769"/>
      <c r="G1031" s="1769"/>
      <c r="H1031" s="1770"/>
      <c r="I1031" s="1771" t="s">
        <v>2055</v>
      </c>
      <c r="J1031" s="1772"/>
      <c r="K1031" s="1772"/>
      <c r="L1031" s="1773"/>
      <c r="M1031" s="7">
        <f>(IF($E1154&lt;&gt;0,$M$2,IF($L1154&lt;&gt;0,$M$2,"")))</f>
        <v>1</v>
      </c>
    </row>
    <row r="1032" spans="1:13" ht="54.75" customHeight="1" thickBot="1">
      <c r="A1032" s="23"/>
      <c r="B1032" s="251" t="s">
        <v>66</v>
      </c>
      <c r="C1032" s="252" t="s">
        <v>475</v>
      </c>
      <c r="D1032" s="253" t="s">
        <v>730</v>
      </c>
      <c r="E1032" s="1405" t="str">
        <f>$E$20</f>
        <v>Уточнен план                Общо</v>
      </c>
      <c r="F1032" s="1409" t="str">
        <f>$F$20</f>
        <v>държавни дейности</v>
      </c>
      <c r="G1032" s="1410" t="str">
        <f>$G$20</f>
        <v>местни дейности</v>
      </c>
      <c r="H1032" s="1411" t="str">
        <f>$H$20</f>
        <v>дофинансиране</v>
      </c>
      <c r="I1032" s="254" t="str">
        <f>$I$20</f>
        <v>държавни дейности -ОТЧЕТ</v>
      </c>
      <c r="J1032" s="255" t="str">
        <f>$J$20</f>
        <v>местни дейности - ОТЧЕТ</v>
      </c>
      <c r="K1032" s="256" t="str">
        <f>$K$20</f>
        <v>дофинансиране - ОТЧЕТ</v>
      </c>
      <c r="L1032" s="1674" t="str">
        <f>$L$20</f>
        <v>ОТЧЕТ                                    ОБЩО</v>
      </c>
      <c r="M1032" s="7">
        <f>(IF($E1154&lt;&gt;0,$M$2,IF($L1154&lt;&gt;0,$M$2,"")))</f>
        <v>1</v>
      </c>
    </row>
    <row r="1033" spans="1:13" ht="18.75">
      <c r="A1033" s="23"/>
      <c r="B1033" s="259"/>
      <c r="C1033" s="260"/>
      <c r="D1033" s="261" t="s">
        <v>760</v>
      </c>
      <c r="E1033" s="1461" t="str">
        <f>$E$21</f>
        <v>(1)</v>
      </c>
      <c r="F1033" s="143" t="str">
        <f>$F$21</f>
        <v>(2)</v>
      </c>
      <c r="G1033" s="144" t="str">
        <f>$G$21</f>
        <v>(3)</v>
      </c>
      <c r="H1033" s="145" t="str">
        <f>$H$21</f>
        <v>(4)</v>
      </c>
      <c r="I1033" s="262" t="str">
        <f>$I$21</f>
        <v>(5)</v>
      </c>
      <c r="J1033" s="263" t="str">
        <f>$J$21</f>
        <v>(6)</v>
      </c>
      <c r="K1033" s="264" t="str">
        <f>$K$21</f>
        <v>(7)</v>
      </c>
      <c r="L1033" s="265" t="str">
        <f>$L$21</f>
        <v>(8)</v>
      </c>
      <c r="M1033" s="7">
        <f>(IF($E1154&lt;&gt;0,$M$2,IF($L1154&lt;&gt;0,$M$2,"")))</f>
        <v>1</v>
      </c>
    </row>
    <row r="1034" spans="1:13" ht="15.75">
      <c r="A1034" s="23"/>
      <c r="B1034" s="1457"/>
      <c r="C1034" s="1613" t="str">
        <f>VLOOKUP(D1034,OP_LIST2,2,FALSE)</f>
        <v>98313</v>
      </c>
      <c r="D1034" s="1458" t="s">
        <v>1262</v>
      </c>
      <c r="E1034" s="390"/>
      <c r="F1034" s="1447"/>
      <c r="G1034" s="1448"/>
      <c r="H1034" s="1449"/>
      <c r="I1034" s="1447"/>
      <c r="J1034" s="1448"/>
      <c r="K1034" s="1449"/>
      <c r="L1034" s="1446"/>
      <c r="M1034" s="7">
        <f>(IF($E1154&lt;&gt;0,$M$2,IF($L1154&lt;&gt;0,$M$2,"")))</f>
        <v>1</v>
      </c>
    </row>
    <row r="1035" spans="1:13" ht="15.75">
      <c r="A1035" s="23"/>
      <c r="B1035" s="1460"/>
      <c r="C1035" s="1465">
        <f>VLOOKUP(D1036,EBK_DEIN2,2,FALSE)</f>
        <v>3322</v>
      </c>
      <c r="D1035" s="1464" t="s">
        <v>809</v>
      </c>
      <c r="E1035" s="390"/>
      <c r="F1035" s="1450"/>
      <c r="G1035" s="1451"/>
      <c r="H1035" s="1452"/>
      <c r="I1035" s="1450"/>
      <c r="J1035" s="1451"/>
      <c r="K1035" s="1452"/>
      <c r="L1035" s="1446"/>
      <c r="M1035" s="7">
        <f>(IF($E1154&lt;&gt;0,$M$2,IF($L1154&lt;&gt;0,$M$2,"")))</f>
        <v>1</v>
      </c>
    </row>
    <row r="1036" spans="1:13" ht="15.75">
      <c r="A1036" s="23"/>
      <c r="B1036" s="1456"/>
      <c r="C1036" s="1592">
        <f>+C1035</f>
        <v>3322</v>
      </c>
      <c r="D1036" s="1458" t="s">
        <v>2029</v>
      </c>
      <c r="E1036" s="390"/>
      <c r="F1036" s="1450"/>
      <c r="G1036" s="1451"/>
      <c r="H1036" s="1452"/>
      <c r="I1036" s="1450"/>
      <c r="J1036" s="1451"/>
      <c r="K1036" s="1452"/>
      <c r="L1036" s="1446"/>
      <c r="M1036" s="7">
        <f>(IF($E1154&lt;&gt;0,$M$2,IF($L1154&lt;&gt;0,$M$2,"")))</f>
        <v>1</v>
      </c>
    </row>
    <row r="1037" spans="1:13" ht="15">
      <c r="A1037" s="23"/>
      <c r="B1037" s="1462"/>
      <c r="C1037" s="1459"/>
      <c r="D1037" s="1463" t="s">
        <v>731</v>
      </c>
      <c r="E1037" s="390"/>
      <c r="F1037" s="1453"/>
      <c r="G1037" s="1454"/>
      <c r="H1037" s="1455"/>
      <c r="I1037" s="1453"/>
      <c r="J1037" s="1454"/>
      <c r="K1037" s="1455"/>
      <c r="L1037" s="1446"/>
      <c r="M1037" s="7">
        <f>(IF($E1154&lt;&gt;0,$M$2,IF($L1154&lt;&gt;0,$M$2,"")))</f>
        <v>1</v>
      </c>
    </row>
    <row r="1038" spans="1:14" ht="15.75">
      <c r="A1038" s="23"/>
      <c r="B1038" s="273">
        <v>100</v>
      </c>
      <c r="C1038" s="1774" t="s">
        <v>761</v>
      </c>
      <c r="D1038" s="1775"/>
      <c r="E1038" s="274">
        <f aca="true" t="shared" si="244" ref="E1038:L1038">SUM(E1039:E1040)</f>
        <v>0</v>
      </c>
      <c r="F1038" s="275">
        <f t="shared" si="244"/>
        <v>0</v>
      </c>
      <c r="G1038" s="276">
        <f t="shared" si="244"/>
        <v>0</v>
      </c>
      <c r="H1038" s="277">
        <f>SUM(H1039:H1040)</f>
        <v>0</v>
      </c>
      <c r="I1038" s="275">
        <f t="shared" si="244"/>
        <v>0</v>
      </c>
      <c r="J1038" s="276">
        <f t="shared" si="244"/>
        <v>0</v>
      </c>
      <c r="K1038" s="277">
        <f t="shared" si="244"/>
        <v>0</v>
      </c>
      <c r="L1038" s="274">
        <f t="shared" si="244"/>
        <v>0</v>
      </c>
      <c r="M1038" s="12">
        <f>(IF($E1038&lt;&gt;0,$M$2,IF($L1038&lt;&gt;0,$M$2,"")))</f>
      </c>
      <c r="N1038" s="13"/>
    </row>
    <row r="1039" spans="1:14" ht="15.75">
      <c r="A1039" s="23"/>
      <c r="B1039" s="279"/>
      <c r="C1039" s="280">
        <v>101</v>
      </c>
      <c r="D1039" s="281" t="s">
        <v>762</v>
      </c>
      <c r="E1039" s="282">
        <f>F1039+G1039+H1039</f>
        <v>0</v>
      </c>
      <c r="F1039" s="152"/>
      <c r="G1039" s="153"/>
      <c r="H1039" s="1421"/>
      <c r="I1039" s="152"/>
      <c r="J1039" s="153"/>
      <c r="K1039" s="1421"/>
      <c r="L1039" s="282">
        <f>I1039+J1039+K1039</f>
        <v>0</v>
      </c>
      <c r="M1039" s="12">
        <f aca="true" t="shared" si="245" ref="M1039:M1106">(IF($E1039&lt;&gt;0,$M$2,IF($L1039&lt;&gt;0,$M$2,"")))</f>
      </c>
      <c r="N1039" s="13"/>
    </row>
    <row r="1040" spans="1:14" ht="15.75">
      <c r="A1040" s="10"/>
      <c r="B1040" s="279"/>
      <c r="C1040" s="286">
        <v>102</v>
      </c>
      <c r="D1040" s="287" t="s">
        <v>763</v>
      </c>
      <c r="E1040" s="288">
        <f>F1040+G1040+H1040</f>
        <v>0</v>
      </c>
      <c r="F1040" s="173"/>
      <c r="G1040" s="174"/>
      <c r="H1040" s="1427"/>
      <c r="I1040" s="173"/>
      <c r="J1040" s="174"/>
      <c r="K1040" s="1427"/>
      <c r="L1040" s="288">
        <f>I1040+J1040+K1040</f>
        <v>0</v>
      </c>
      <c r="M1040" s="12">
        <f t="shared" si="245"/>
      </c>
      <c r="N1040" s="13"/>
    </row>
    <row r="1041" spans="1:14" ht="15.75">
      <c r="A1041" s="10"/>
      <c r="B1041" s="273">
        <v>200</v>
      </c>
      <c r="C1041" s="1766" t="s">
        <v>764</v>
      </c>
      <c r="D1041" s="1767"/>
      <c r="E1041" s="274">
        <f aca="true" t="shared" si="246" ref="E1041:L1041">SUM(E1042:E1046)</f>
        <v>0</v>
      </c>
      <c r="F1041" s="275">
        <f t="shared" si="246"/>
        <v>0</v>
      </c>
      <c r="G1041" s="276">
        <f t="shared" si="246"/>
        <v>0</v>
      </c>
      <c r="H1041" s="277">
        <f>SUM(H1042:H1046)</f>
        <v>0</v>
      </c>
      <c r="I1041" s="275">
        <f t="shared" si="246"/>
        <v>3165</v>
      </c>
      <c r="J1041" s="276">
        <f t="shared" si="246"/>
        <v>0</v>
      </c>
      <c r="K1041" s="277">
        <f t="shared" si="246"/>
        <v>0</v>
      </c>
      <c r="L1041" s="274">
        <f t="shared" si="246"/>
        <v>3165</v>
      </c>
      <c r="M1041" s="12">
        <f t="shared" si="245"/>
        <v>1</v>
      </c>
      <c r="N1041" s="13"/>
    </row>
    <row r="1042" spans="1:14" ht="15.75">
      <c r="A1042" s="10"/>
      <c r="B1042" s="292"/>
      <c r="C1042" s="280">
        <v>201</v>
      </c>
      <c r="D1042" s="281" t="s">
        <v>765</v>
      </c>
      <c r="E1042" s="282">
        <f>F1042+G1042+H1042</f>
        <v>0</v>
      </c>
      <c r="F1042" s="152"/>
      <c r="G1042" s="153"/>
      <c r="H1042" s="1421"/>
      <c r="I1042" s="152"/>
      <c r="J1042" s="153"/>
      <c r="K1042" s="1421"/>
      <c r="L1042" s="282">
        <f>I1042+J1042+K1042</f>
        <v>0</v>
      </c>
      <c r="M1042" s="12">
        <f t="shared" si="245"/>
      </c>
      <c r="N1042" s="13"/>
    </row>
    <row r="1043" spans="1:14" ht="15.75">
      <c r="A1043" s="10"/>
      <c r="B1043" s="293"/>
      <c r="C1043" s="294">
        <v>202</v>
      </c>
      <c r="D1043" s="295" t="s">
        <v>766</v>
      </c>
      <c r="E1043" s="296">
        <f>F1043+G1043+H1043</f>
        <v>0</v>
      </c>
      <c r="F1043" s="158"/>
      <c r="G1043" s="159"/>
      <c r="H1043" s="1426"/>
      <c r="I1043" s="158"/>
      <c r="J1043" s="159"/>
      <c r="K1043" s="1426"/>
      <c r="L1043" s="296">
        <f>I1043+J1043+K1043</f>
        <v>0</v>
      </c>
      <c r="M1043" s="12">
        <f t="shared" si="245"/>
      </c>
      <c r="N1043" s="13"/>
    </row>
    <row r="1044" spans="1:14" ht="31.5">
      <c r="A1044" s="10"/>
      <c r="B1044" s="300"/>
      <c r="C1044" s="294">
        <v>205</v>
      </c>
      <c r="D1044" s="295" t="s">
        <v>614</v>
      </c>
      <c r="E1044" s="296">
        <f>F1044+G1044+H1044</f>
        <v>0</v>
      </c>
      <c r="F1044" s="158"/>
      <c r="G1044" s="159"/>
      <c r="H1044" s="1426"/>
      <c r="I1044" s="158"/>
      <c r="J1044" s="159"/>
      <c r="K1044" s="1426"/>
      <c r="L1044" s="296">
        <f>I1044+J1044+K1044</f>
        <v>0</v>
      </c>
      <c r="M1044" s="12">
        <f t="shared" si="245"/>
      </c>
      <c r="N1044" s="13"/>
    </row>
    <row r="1045" spans="1:14" ht="15.75">
      <c r="A1045" s="10"/>
      <c r="B1045" s="300"/>
      <c r="C1045" s="294">
        <v>208</v>
      </c>
      <c r="D1045" s="301" t="s">
        <v>615</v>
      </c>
      <c r="E1045" s="296">
        <f>F1045+G1045+H1045</f>
        <v>0</v>
      </c>
      <c r="F1045" s="158"/>
      <c r="G1045" s="159"/>
      <c r="H1045" s="1426"/>
      <c r="I1045" s="158"/>
      <c r="J1045" s="159"/>
      <c r="K1045" s="1426"/>
      <c r="L1045" s="296">
        <f>I1045+J1045+K1045</f>
        <v>0</v>
      </c>
      <c r="M1045" s="12">
        <f t="shared" si="245"/>
      </c>
      <c r="N1045" s="13"/>
    </row>
    <row r="1046" spans="1:14" ht="15.75">
      <c r="A1046" s="10"/>
      <c r="B1046" s="292"/>
      <c r="C1046" s="286">
        <v>209</v>
      </c>
      <c r="D1046" s="302" t="s">
        <v>616</v>
      </c>
      <c r="E1046" s="288">
        <f>F1046+G1046+H1046</f>
        <v>0</v>
      </c>
      <c r="F1046" s="173"/>
      <c r="G1046" s="174"/>
      <c r="H1046" s="1427"/>
      <c r="I1046" s="173">
        <v>3165</v>
      </c>
      <c r="J1046" s="174"/>
      <c r="K1046" s="1427"/>
      <c r="L1046" s="288">
        <f>I1046+J1046+K1046</f>
        <v>3165</v>
      </c>
      <c r="M1046" s="12">
        <f t="shared" si="245"/>
        <v>1</v>
      </c>
      <c r="N1046" s="13"/>
    </row>
    <row r="1047" spans="1:14" ht="15.75">
      <c r="A1047" s="10"/>
      <c r="B1047" s="273">
        <v>500</v>
      </c>
      <c r="C1047" s="1776" t="s">
        <v>199</v>
      </c>
      <c r="D1047" s="1777"/>
      <c r="E1047" s="274">
        <f aca="true" t="shared" si="247" ref="E1047:L1047">SUM(E1048:E1054)</f>
        <v>0</v>
      </c>
      <c r="F1047" s="275">
        <f t="shared" si="247"/>
        <v>0</v>
      </c>
      <c r="G1047" s="276">
        <f t="shared" si="247"/>
        <v>0</v>
      </c>
      <c r="H1047" s="277">
        <f>SUM(H1048:H1054)</f>
        <v>0</v>
      </c>
      <c r="I1047" s="275">
        <f t="shared" si="247"/>
        <v>589</v>
      </c>
      <c r="J1047" s="276">
        <f t="shared" si="247"/>
        <v>0</v>
      </c>
      <c r="K1047" s="277">
        <f t="shared" si="247"/>
        <v>0</v>
      </c>
      <c r="L1047" s="274">
        <f t="shared" si="247"/>
        <v>589</v>
      </c>
      <c r="M1047" s="12">
        <f t="shared" si="245"/>
        <v>1</v>
      </c>
      <c r="N1047" s="13"/>
    </row>
    <row r="1048" spans="1:14" ht="18" customHeight="1">
      <c r="A1048" s="10"/>
      <c r="B1048" s="292"/>
      <c r="C1048" s="303">
        <v>551</v>
      </c>
      <c r="D1048" s="304" t="s">
        <v>200</v>
      </c>
      <c r="E1048" s="282">
        <f aca="true" t="shared" si="248" ref="E1048:E1055">F1048+G1048+H1048</f>
        <v>0</v>
      </c>
      <c r="F1048" s="152"/>
      <c r="G1048" s="153"/>
      <c r="H1048" s="1421"/>
      <c r="I1048" s="152">
        <v>282</v>
      </c>
      <c r="J1048" s="153"/>
      <c r="K1048" s="1421"/>
      <c r="L1048" s="282">
        <f aca="true" t="shared" si="249" ref="L1048:L1055">I1048+J1048+K1048</f>
        <v>282</v>
      </c>
      <c r="M1048" s="12">
        <f t="shared" si="245"/>
        <v>1</v>
      </c>
      <c r="N1048" s="13"/>
    </row>
    <row r="1049" spans="1:14" ht="15.75">
      <c r="A1049" s="10"/>
      <c r="B1049" s="292"/>
      <c r="C1049" s="305">
        <v>552</v>
      </c>
      <c r="D1049" s="306" t="s">
        <v>928</v>
      </c>
      <c r="E1049" s="296">
        <f t="shared" si="248"/>
        <v>0</v>
      </c>
      <c r="F1049" s="158"/>
      <c r="G1049" s="159"/>
      <c r="H1049" s="1426"/>
      <c r="I1049" s="158">
        <v>111</v>
      </c>
      <c r="J1049" s="159"/>
      <c r="K1049" s="1426"/>
      <c r="L1049" s="296">
        <f t="shared" si="249"/>
        <v>111</v>
      </c>
      <c r="M1049" s="12">
        <f t="shared" si="245"/>
        <v>1</v>
      </c>
      <c r="N1049" s="13"/>
    </row>
    <row r="1050" spans="1:14" ht="15.75">
      <c r="A1050" s="10"/>
      <c r="B1050" s="307"/>
      <c r="C1050" s="305">
        <v>558</v>
      </c>
      <c r="D1050" s="308" t="s">
        <v>889</v>
      </c>
      <c r="E1050" s="296">
        <f>F1050+G1050+H1050</f>
        <v>0</v>
      </c>
      <c r="F1050" s="490">
        <v>0</v>
      </c>
      <c r="G1050" s="491">
        <v>0</v>
      </c>
      <c r="H1050" s="160">
        <v>0</v>
      </c>
      <c r="I1050" s="490">
        <v>0</v>
      </c>
      <c r="J1050" s="491">
        <v>0</v>
      </c>
      <c r="K1050" s="160">
        <v>0</v>
      </c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7"/>
      <c r="C1051" s="305">
        <v>560</v>
      </c>
      <c r="D1051" s="308" t="s">
        <v>201</v>
      </c>
      <c r="E1051" s="296">
        <f t="shared" si="248"/>
        <v>0</v>
      </c>
      <c r="F1051" s="158"/>
      <c r="G1051" s="159"/>
      <c r="H1051" s="1426"/>
      <c r="I1051" s="158">
        <v>128</v>
      </c>
      <c r="J1051" s="159"/>
      <c r="K1051" s="1426"/>
      <c r="L1051" s="296">
        <f t="shared" si="249"/>
        <v>128</v>
      </c>
      <c r="M1051" s="12">
        <f t="shared" si="245"/>
        <v>1</v>
      </c>
      <c r="N1051" s="13"/>
    </row>
    <row r="1052" spans="1:14" ht="15.75">
      <c r="A1052" s="10"/>
      <c r="B1052" s="307"/>
      <c r="C1052" s="305">
        <v>580</v>
      </c>
      <c r="D1052" s="306" t="s">
        <v>202</v>
      </c>
      <c r="E1052" s="296">
        <f t="shared" si="248"/>
        <v>0</v>
      </c>
      <c r="F1052" s="158"/>
      <c r="G1052" s="159"/>
      <c r="H1052" s="1426"/>
      <c r="I1052" s="158">
        <v>68</v>
      </c>
      <c r="J1052" s="159"/>
      <c r="K1052" s="1426"/>
      <c r="L1052" s="296">
        <f t="shared" si="249"/>
        <v>68</v>
      </c>
      <c r="M1052" s="12">
        <f t="shared" si="245"/>
        <v>1</v>
      </c>
      <c r="N1052" s="13"/>
    </row>
    <row r="1053" spans="1:14" ht="30">
      <c r="A1053" s="10"/>
      <c r="B1053" s="292"/>
      <c r="C1053" s="305">
        <v>588</v>
      </c>
      <c r="D1053" s="306" t="s">
        <v>891</v>
      </c>
      <c r="E1053" s="296">
        <f>F1053+G1053+H1053</f>
        <v>0</v>
      </c>
      <c r="F1053" s="490">
        <v>0</v>
      </c>
      <c r="G1053" s="491">
        <v>0</v>
      </c>
      <c r="H1053" s="160">
        <v>0</v>
      </c>
      <c r="I1053" s="490">
        <v>0</v>
      </c>
      <c r="J1053" s="491">
        <v>0</v>
      </c>
      <c r="K1053" s="160">
        <v>0</v>
      </c>
      <c r="L1053" s="296">
        <f>I1053+J1053+K1053</f>
        <v>0</v>
      </c>
      <c r="M1053" s="12">
        <f t="shared" si="245"/>
      </c>
      <c r="N1053" s="13"/>
    </row>
    <row r="1054" spans="1:14" ht="31.5">
      <c r="A1054" s="22">
        <v>5</v>
      </c>
      <c r="B1054" s="292"/>
      <c r="C1054" s="309">
        <v>590</v>
      </c>
      <c r="D1054" s="310" t="s">
        <v>203</v>
      </c>
      <c r="E1054" s="288">
        <f t="shared" si="248"/>
        <v>0</v>
      </c>
      <c r="F1054" s="173"/>
      <c r="G1054" s="174"/>
      <c r="H1054" s="1427"/>
      <c r="I1054" s="173"/>
      <c r="J1054" s="174"/>
      <c r="K1054" s="1427"/>
      <c r="L1054" s="288">
        <f t="shared" si="249"/>
        <v>0</v>
      </c>
      <c r="M1054" s="12">
        <f t="shared" si="245"/>
      </c>
      <c r="N1054" s="13"/>
    </row>
    <row r="1055" spans="1:14" ht="15.75">
      <c r="A1055" s="23">
        <v>10</v>
      </c>
      <c r="B1055" s="273">
        <v>800</v>
      </c>
      <c r="C1055" s="1778" t="s">
        <v>204</v>
      </c>
      <c r="D1055" s="1779"/>
      <c r="E1055" s="311">
        <f t="shared" si="248"/>
        <v>0</v>
      </c>
      <c r="F1055" s="1428"/>
      <c r="G1055" s="1429"/>
      <c r="H1055" s="1430"/>
      <c r="I1055" s="1428"/>
      <c r="J1055" s="1429"/>
      <c r="K1055" s="1430"/>
      <c r="L1055" s="311">
        <f t="shared" si="249"/>
        <v>0</v>
      </c>
      <c r="M1055" s="12">
        <f t="shared" si="245"/>
      </c>
      <c r="N1055" s="13"/>
    </row>
    <row r="1056" spans="1:14" ht="15.75">
      <c r="A1056" s="23">
        <v>15</v>
      </c>
      <c r="B1056" s="273">
        <v>1000</v>
      </c>
      <c r="C1056" s="1766" t="s">
        <v>205</v>
      </c>
      <c r="D1056" s="1767"/>
      <c r="E1056" s="311">
        <f aca="true" t="shared" si="250" ref="E1056:L1056">SUM(E1057:E1073)</f>
        <v>0</v>
      </c>
      <c r="F1056" s="275">
        <f t="shared" si="250"/>
        <v>0</v>
      </c>
      <c r="G1056" s="276">
        <f t="shared" si="250"/>
        <v>0</v>
      </c>
      <c r="H1056" s="277">
        <f>SUM(H1057:H1073)</f>
        <v>0</v>
      </c>
      <c r="I1056" s="275">
        <f t="shared" si="250"/>
        <v>807</v>
      </c>
      <c r="J1056" s="276">
        <f t="shared" si="250"/>
        <v>0</v>
      </c>
      <c r="K1056" s="277">
        <f t="shared" si="250"/>
        <v>0</v>
      </c>
      <c r="L1056" s="311">
        <f t="shared" si="250"/>
        <v>807</v>
      </c>
      <c r="M1056" s="12">
        <f t="shared" si="245"/>
        <v>1</v>
      </c>
      <c r="N1056" s="13"/>
    </row>
    <row r="1057" spans="1:14" ht="15.75">
      <c r="A1057" s="22">
        <v>35</v>
      </c>
      <c r="B1057" s="293"/>
      <c r="C1057" s="280">
        <v>1011</v>
      </c>
      <c r="D1057" s="312" t="s">
        <v>206</v>
      </c>
      <c r="E1057" s="282">
        <f aca="true" t="shared" si="251" ref="E1057:E1073">F1057+G1057+H1057</f>
        <v>0</v>
      </c>
      <c r="F1057" s="152"/>
      <c r="G1057" s="153"/>
      <c r="H1057" s="1421"/>
      <c r="I1057" s="152"/>
      <c r="J1057" s="153"/>
      <c r="K1057" s="1421"/>
      <c r="L1057" s="282">
        <f aca="true" t="shared" si="252" ref="L1057:L1073">I1057+J1057+K1057</f>
        <v>0</v>
      </c>
      <c r="M1057" s="12">
        <f t="shared" si="245"/>
      </c>
      <c r="N1057" s="13"/>
    </row>
    <row r="1058" spans="1:14" ht="15.75">
      <c r="A1058" s="23">
        <v>40</v>
      </c>
      <c r="B1058" s="293"/>
      <c r="C1058" s="294">
        <v>1012</v>
      </c>
      <c r="D1058" s="295" t="s">
        <v>207</v>
      </c>
      <c r="E1058" s="296">
        <f t="shared" si="251"/>
        <v>0</v>
      </c>
      <c r="F1058" s="158"/>
      <c r="G1058" s="159"/>
      <c r="H1058" s="1426"/>
      <c r="I1058" s="158"/>
      <c r="J1058" s="159"/>
      <c r="K1058" s="1426"/>
      <c r="L1058" s="296">
        <f t="shared" si="252"/>
        <v>0</v>
      </c>
      <c r="M1058" s="12">
        <f t="shared" si="245"/>
      </c>
      <c r="N1058" s="13"/>
    </row>
    <row r="1059" spans="1:14" ht="15.75">
      <c r="A1059" s="23">
        <v>45</v>
      </c>
      <c r="B1059" s="293"/>
      <c r="C1059" s="294">
        <v>1013</v>
      </c>
      <c r="D1059" s="295" t="s">
        <v>208</v>
      </c>
      <c r="E1059" s="296">
        <f t="shared" si="251"/>
        <v>0</v>
      </c>
      <c r="F1059" s="158"/>
      <c r="G1059" s="159"/>
      <c r="H1059" s="1426"/>
      <c r="I1059" s="158"/>
      <c r="J1059" s="159"/>
      <c r="K1059" s="1426"/>
      <c r="L1059" s="296">
        <f t="shared" si="252"/>
        <v>0</v>
      </c>
      <c r="M1059" s="12">
        <f t="shared" si="245"/>
      </c>
      <c r="N1059" s="13"/>
    </row>
    <row r="1060" spans="1:14" ht="15.75">
      <c r="A1060" s="23">
        <v>50</v>
      </c>
      <c r="B1060" s="293"/>
      <c r="C1060" s="294">
        <v>1014</v>
      </c>
      <c r="D1060" s="295" t="s">
        <v>209</v>
      </c>
      <c r="E1060" s="296">
        <f t="shared" si="251"/>
        <v>0</v>
      </c>
      <c r="F1060" s="158"/>
      <c r="G1060" s="159"/>
      <c r="H1060" s="1426"/>
      <c r="I1060" s="158">
        <v>807</v>
      </c>
      <c r="J1060" s="159"/>
      <c r="K1060" s="1426"/>
      <c r="L1060" s="296">
        <f t="shared" si="252"/>
        <v>807</v>
      </c>
      <c r="M1060" s="12">
        <f t="shared" si="245"/>
        <v>1</v>
      </c>
      <c r="N1060" s="13"/>
    </row>
    <row r="1061" spans="1:14" ht="15.75">
      <c r="A1061" s="23">
        <v>55</v>
      </c>
      <c r="B1061" s="293"/>
      <c r="C1061" s="294">
        <v>1015</v>
      </c>
      <c r="D1061" s="295" t="s">
        <v>210</v>
      </c>
      <c r="E1061" s="296">
        <f t="shared" si="251"/>
        <v>0</v>
      </c>
      <c r="F1061" s="158"/>
      <c r="G1061" s="159"/>
      <c r="H1061" s="1426"/>
      <c r="I1061" s="158"/>
      <c r="J1061" s="159"/>
      <c r="K1061" s="1426"/>
      <c r="L1061" s="296">
        <f t="shared" si="252"/>
        <v>0</v>
      </c>
      <c r="M1061" s="12">
        <f t="shared" si="245"/>
      </c>
      <c r="N1061" s="13"/>
    </row>
    <row r="1062" spans="1:14" ht="15.75">
      <c r="A1062" s="23">
        <v>60</v>
      </c>
      <c r="B1062" s="293"/>
      <c r="C1062" s="313">
        <v>1016</v>
      </c>
      <c r="D1062" s="314" t="s">
        <v>211</v>
      </c>
      <c r="E1062" s="315">
        <f t="shared" si="251"/>
        <v>0</v>
      </c>
      <c r="F1062" s="164"/>
      <c r="G1062" s="165"/>
      <c r="H1062" s="1422"/>
      <c r="I1062" s="164"/>
      <c r="J1062" s="165"/>
      <c r="K1062" s="1422"/>
      <c r="L1062" s="315">
        <f t="shared" si="252"/>
        <v>0</v>
      </c>
      <c r="M1062" s="12">
        <f t="shared" si="245"/>
      </c>
      <c r="N1062" s="13"/>
    </row>
    <row r="1063" spans="1:14" ht="15.75">
      <c r="A1063" s="22">
        <v>65</v>
      </c>
      <c r="B1063" s="279"/>
      <c r="C1063" s="319">
        <v>1020</v>
      </c>
      <c r="D1063" s="320" t="s">
        <v>212</v>
      </c>
      <c r="E1063" s="321">
        <f t="shared" si="251"/>
        <v>0</v>
      </c>
      <c r="F1063" s="455"/>
      <c r="G1063" s="456"/>
      <c r="H1063" s="1434"/>
      <c r="I1063" s="455"/>
      <c r="J1063" s="456"/>
      <c r="K1063" s="1434"/>
      <c r="L1063" s="321">
        <f t="shared" si="252"/>
        <v>0</v>
      </c>
      <c r="M1063" s="12">
        <f t="shared" si="245"/>
      </c>
      <c r="N1063" s="13"/>
    </row>
    <row r="1064" spans="1:14" ht="15.75">
      <c r="A1064" s="23">
        <v>70</v>
      </c>
      <c r="B1064" s="293"/>
      <c r="C1064" s="325">
        <v>1030</v>
      </c>
      <c r="D1064" s="326" t="s">
        <v>213</v>
      </c>
      <c r="E1064" s="327">
        <f t="shared" si="251"/>
        <v>0</v>
      </c>
      <c r="F1064" s="450"/>
      <c r="G1064" s="451"/>
      <c r="H1064" s="1431"/>
      <c r="I1064" s="450"/>
      <c r="J1064" s="451"/>
      <c r="K1064" s="1431"/>
      <c r="L1064" s="327">
        <f t="shared" si="252"/>
        <v>0</v>
      </c>
      <c r="M1064" s="12">
        <f t="shared" si="245"/>
      </c>
      <c r="N1064" s="13"/>
    </row>
    <row r="1065" spans="1:14" ht="15.75">
      <c r="A1065" s="23">
        <v>75</v>
      </c>
      <c r="B1065" s="293"/>
      <c r="C1065" s="319">
        <v>1051</v>
      </c>
      <c r="D1065" s="332" t="s">
        <v>214</v>
      </c>
      <c r="E1065" s="321">
        <f t="shared" si="251"/>
        <v>0</v>
      </c>
      <c r="F1065" s="455"/>
      <c r="G1065" s="456"/>
      <c r="H1065" s="1434"/>
      <c r="I1065" s="455"/>
      <c r="J1065" s="456"/>
      <c r="K1065" s="1434"/>
      <c r="L1065" s="321">
        <f t="shared" si="252"/>
        <v>0</v>
      </c>
      <c r="M1065" s="12">
        <f t="shared" si="245"/>
      </c>
      <c r="N1065" s="13"/>
    </row>
    <row r="1066" spans="1:14" ht="15.75">
      <c r="A1066" s="23">
        <v>80</v>
      </c>
      <c r="B1066" s="293"/>
      <c r="C1066" s="294">
        <v>1052</v>
      </c>
      <c r="D1066" s="295" t="s">
        <v>215</v>
      </c>
      <c r="E1066" s="296">
        <f t="shared" si="251"/>
        <v>0</v>
      </c>
      <c r="F1066" s="158"/>
      <c r="G1066" s="159"/>
      <c r="H1066" s="1426"/>
      <c r="I1066" s="158"/>
      <c r="J1066" s="159"/>
      <c r="K1066" s="1426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80</v>
      </c>
      <c r="B1067" s="293"/>
      <c r="C1067" s="325">
        <v>1053</v>
      </c>
      <c r="D1067" s="326" t="s">
        <v>892</v>
      </c>
      <c r="E1067" s="327">
        <f t="shared" si="251"/>
        <v>0</v>
      </c>
      <c r="F1067" s="450"/>
      <c r="G1067" s="451"/>
      <c r="H1067" s="1431"/>
      <c r="I1067" s="450"/>
      <c r="J1067" s="451"/>
      <c r="K1067" s="1431"/>
      <c r="L1067" s="327">
        <f t="shared" si="252"/>
        <v>0</v>
      </c>
      <c r="M1067" s="12">
        <f t="shared" si="245"/>
      </c>
      <c r="N1067" s="13"/>
    </row>
    <row r="1068" spans="1:14" ht="15.75">
      <c r="A1068" s="23">
        <v>85</v>
      </c>
      <c r="B1068" s="293"/>
      <c r="C1068" s="319">
        <v>1062</v>
      </c>
      <c r="D1068" s="320" t="s">
        <v>216</v>
      </c>
      <c r="E1068" s="321">
        <f t="shared" si="251"/>
        <v>0</v>
      </c>
      <c r="F1068" s="455"/>
      <c r="G1068" s="456"/>
      <c r="H1068" s="1434"/>
      <c r="I1068" s="455"/>
      <c r="J1068" s="456"/>
      <c r="K1068" s="1434"/>
      <c r="L1068" s="321">
        <f t="shared" si="252"/>
        <v>0</v>
      </c>
      <c r="M1068" s="12">
        <f t="shared" si="245"/>
      </c>
      <c r="N1068" s="13"/>
    </row>
    <row r="1069" spans="1:14" ht="15.75">
      <c r="A1069" s="23">
        <v>90</v>
      </c>
      <c r="B1069" s="293"/>
      <c r="C1069" s="325">
        <v>1063</v>
      </c>
      <c r="D1069" s="333" t="s">
        <v>818</v>
      </c>
      <c r="E1069" s="327">
        <f t="shared" si="251"/>
        <v>0</v>
      </c>
      <c r="F1069" s="450"/>
      <c r="G1069" s="451"/>
      <c r="H1069" s="1431"/>
      <c r="I1069" s="450"/>
      <c r="J1069" s="451"/>
      <c r="K1069" s="1431"/>
      <c r="L1069" s="327">
        <f t="shared" si="252"/>
        <v>0</v>
      </c>
      <c r="M1069" s="12">
        <f t="shared" si="245"/>
      </c>
      <c r="N1069" s="13"/>
    </row>
    <row r="1070" spans="1:14" ht="15.75">
      <c r="A1070" s="23">
        <v>90</v>
      </c>
      <c r="B1070" s="293"/>
      <c r="C1070" s="334">
        <v>1069</v>
      </c>
      <c r="D1070" s="335" t="s">
        <v>217</v>
      </c>
      <c r="E1070" s="336">
        <f t="shared" si="251"/>
        <v>0</v>
      </c>
      <c r="F1070" s="601"/>
      <c r="G1070" s="602"/>
      <c r="H1070" s="1433"/>
      <c r="I1070" s="601"/>
      <c r="J1070" s="602"/>
      <c r="K1070" s="1433"/>
      <c r="L1070" s="336">
        <f t="shared" si="252"/>
        <v>0</v>
      </c>
      <c r="M1070" s="12">
        <f t="shared" si="245"/>
      </c>
      <c r="N1070" s="13"/>
    </row>
    <row r="1071" spans="1:14" ht="15.75">
      <c r="A1071" s="22">
        <v>115</v>
      </c>
      <c r="B1071" s="279"/>
      <c r="C1071" s="319">
        <v>1091</v>
      </c>
      <c r="D1071" s="332" t="s">
        <v>929</v>
      </c>
      <c r="E1071" s="321">
        <f t="shared" si="251"/>
        <v>0</v>
      </c>
      <c r="F1071" s="455"/>
      <c r="G1071" s="456"/>
      <c r="H1071" s="1434"/>
      <c r="I1071" s="455"/>
      <c r="J1071" s="456"/>
      <c r="K1071" s="1434"/>
      <c r="L1071" s="321">
        <f t="shared" si="252"/>
        <v>0</v>
      </c>
      <c r="M1071" s="12">
        <f t="shared" si="245"/>
      </c>
      <c r="N1071" s="13"/>
    </row>
    <row r="1072" spans="1:14" ht="15.75">
      <c r="A1072" s="22">
        <v>125</v>
      </c>
      <c r="B1072" s="293"/>
      <c r="C1072" s="294">
        <v>1092</v>
      </c>
      <c r="D1072" s="295" t="s">
        <v>312</v>
      </c>
      <c r="E1072" s="296">
        <f t="shared" si="251"/>
        <v>0</v>
      </c>
      <c r="F1072" s="158"/>
      <c r="G1072" s="159"/>
      <c r="H1072" s="1426"/>
      <c r="I1072" s="158"/>
      <c r="J1072" s="159"/>
      <c r="K1072" s="1426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130</v>
      </c>
      <c r="B1073" s="293"/>
      <c r="C1073" s="286">
        <v>1098</v>
      </c>
      <c r="D1073" s="340" t="s">
        <v>218</v>
      </c>
      <c r="E1073" s="288">
        <f t="shared" si="251"/>
        <v>0</v>
      </c>
      <c r="F1073" s="173"/>
      <c r="G1073" s="174"/>
      <c r="H1073" s="1427"/>
      <c r="I1073" s="173"/>
      <c r="J1073" s="174"/>
      <c r="K1073" s="1427"/>
      <c r="L1073" s="288">
        <f t="shared" si="252"/>
        <v>0</v>
      </c>
      <c r="M1073" s="12">
        <f t="shared" si="245"/>
      </c>
      <c r="N1073" s="13"/>
    </row>
    <row r="1074" spans="1:14" ht="15.75">
      <c r="A1074" s="23">
        <v>135</v>
      </c>
      <c r="B1074" s="273">
        <v>1900</v>
      </c>
      <c r="C1074" s="1760" t="s">
        <v>279</v>
      </c>
      <c r="D1074" s="1761"/>
      <c r="E1074" s="311">
        <f aca="true" t="shared" si="253" ref="E1074:L1074">SUM(E1075:E1077)</f>
        <v>0</v>
      </c>
      <c r="F1074" s="275">
        <f t="shared" si="253"/>
        <v>0</v>
      </c>
      <c r="G1074" s="276">
        <f t="shared" si="253"/>
        <v>0</v>
      </c>
      <c r="H1074" s="277">
        <f>SUM(H1075:H1077)</f>
        <v>0</v>
      </c>
      <c r="I1074" s="275">
        <f t="shared" si="253"/>
        <v>0</v>
      </c>
      <c r="J1074" s="276">
        <f t="shared" si="253"/>
        <v>0</v>
      </c>
      <c r="K1074" s="277">
        <f t="shared" si="253"/>
        <v>0</v>
      </c>
      <c r="L1074" s="311">
        <f t="shared" si="253"/>
        <v>0</v>
      </c>
      <c r="M1074" s="12">
        <f t="shared" si="245"/>
      </c>
      <c r="N1074" s="13"/>
    </row>
    <row r="1075" spans="1:14" ht="31.5">
      <c r="A1075" s="23">
        <v>140</v>
      </c>
      <c r="B1075" s="293"/>
      <c r="C1075" s="280">
        <v>1901</v>
      </c>
      <c r="D1075" s="341" t="s">
        <v>930</v>
      </c>
      <c r="E1075" s="282">
        <f>F1075+G1075+H1075</f>
        <v>0</v>
      </c>
      <c r="F1075" s="152"/>
      <c r="G1075" s="153"/>
      <c r="H1075" s="1421"/>
      <c r="I1075" s="152"/>
      <c r="J1075" s="153"/>
      <c r="K1075" s="1421"/>
      <c r="L1075" s="282">
        <f>I1075+J1075+K1075</f>
        <v>0</v>
      </c>
      <c r="M1075" s="12">
        <f t="shared" si="245"/>
      </c>
      <c r="N1075" s="13"/>
    </row>
    <row r="1076" spans="1:14" ht="31.5">
      <c r="A1076" s="23">
        <v>145</v>
      </c>
      <c r="B1076" s="342"/>
      <c r="C1076" s="294">
        <v>1981</v>
      </c>
      <c r="D1076" s="343" t="s">
        <v>931</v>
      </c>
      <c r="E1076" s="296">
        <f>F1076+G1076+H1076</f>
        <v>0</v>
      </c>
      <c r="F1076" s="158"/>
      <c r="G1076" s="159"/>
      <c r="H1076" s="1426"/>
      <c r="I1076" s="158"/>
      <c r="J1076" s="159"/>
      <c r="K1076" s="1426"/>
      <c r="L1076" s="296">
        <f>I1076+J1076+K1076</f>
        <v>0</v>
      </c>
      <c r="M1076" s="12">
        <f t="shared" si="245"/>
      </c>
      <c r="N1076" s="13"/>
    </row>
    <row r="1077" spans="1:14" ht="31.5">
      <c r="A1077" s="23">
        <v>150</v>
      </c>
      <c r="B1077" s="293"/>
      <c r="C1077" s="286">
        <v>1991</v>
      </c>
      <c r="D1077" s="344" t="s">
        <v>932</v>
      </c>
      <c r="E1077" s="288">
        <f>F1077+G1077+H1077</f>
        <v>0</v>
      </c>
      <c r="F1077" s="173"/>
      <c r="G1077" s="174"/>
      <c r="H1077" s="1427"/>
      <c r="I1077" s="173"/>
      <c r="J1077" s="174"/>
      <c r="K1077" s="1427"/>
      <c r="L1077" s="288">
        <f>I1077+J1077+K1077</f>
        <v>0</v>
      </c>
      <c r="M1077" s="12">
        <f t="shared" si="245"/>
      </c>
      <c r="N1077" s="13"/>
    </row>
    <row r="1078" spans="1:14" ht="15.75">
      <c r="A1078" s="23">
        <v>155</v>
      </c>
      <c r="B1078" s="273">
        <v>2100</v>
      </c>
      <c r="C1078" s="1760" t="s">
        <v>739</v>
      </c>
      <c r="D1078" s="1761"/>
      <c r="E1078" s="311">
        <f aca="true" t="shared" si="254" ref="E1078:L1078">SUM(E1079:E1083)</f>
        <v>0</v>
      </c>
      <c r="F1078" s="275">
        <f t="shared" si="254"/>
        <v>0</v>
      </c>
      <c r="G1078" s="276">
        <f t="shared" si="254"/>
        <v>0</v>
      </c>
      <c r="H1078" s="277">
        <f>SUM(H1079:H1083)</f>
        <v>0</v>
      </c>
      <c r="I1078" s="275">
        <f t="shared" si="254"/>
        <v>0</v>
      </c>
      <c r="J1078" s="276">
        <f t="shared" si="254"/>
        <v>0</v>
      </c>
      <c r="K1078" s="277">
        <f t="shared" si="254"/>
        <v>0</v>
      </c>
      <c r="L1078" s="311">
        <f t="shared" si="254"/>
        <v>0</v>
      </c>
      <c r="M1078" s="12">
        <f t="shared" si="245"/>
      </c>
      <c r="N1078" s="13"/>
    </row>
    <row r="1079" spans="1:14" ht="15.75">
      <c r="A1079" s="23">
        <v>160</v>
      </c>
      <c r="B1079" s="293"/>
      <c r="C1079" s="280">
        <v>2110</v>
      </c>
      <c r="D1079" s="345" t="s">
        <v>219</v>
      </c>
      <c r="E1079" s="282">
        <f>F1079+G1079+H1079</f>
        <v>0</v>
      </c>
      <c r="F1079" s="152"/>
      <c r="G1079" s="153"/>
      <c r="H1079" s="1421"/>
      <c r="I1079" s="152"/>
      <c r="J1079" s="153"/>
      <c r="K1079" s="1421"/>
      <c r="L1079" s="282">
        <f>I1079+J1079+K1079</f>
        <v>0</v>
      </c>
      <c r="M1079" s="12">
        <f t="shared" si="245"/>
      </c>
      <c r="N1079" s="13"/>
    </row>
    <row r="1080" spans="1:14" ht="15.75">
      <c r="A1080" s="23">
        <v>165</v>
      </c>
      <c r="B1080" s="342"/>
      <c r="C1080" s="294">
        <v>2120</v>
      </c>
      <c r="D1080" s="301" t="s">
        <v>220</v>
      </c>
      <c r="E1080" s="296">
        <f>F1080+G1080+H1080</f>
        <v>0</v>
      </c>
      <c r="F1080" s="158"/>
      <c r="G1080" s="159"/>
      <c r="H1080" s="1426"/>
      <c r="I1080" s="158"/>
      <c r="J1080" s="159"/>
      <c r="K1080" s="1426"/>
      <c r="L1080" s="296">
        <f>I1080+J1080+K1080</f>
        <v>0</v>
      </c>
      <c r="M1080" s="12">
        <f t="shared" si="245"/>
      </c>
      <c r="N1080" s="13"/>
    </row>
    <row r="1081" spans="1:14" ht="15.75">
      <c r="A1081" s="23">
        <v>175</v>
      </c>
      <c r="B1081" s="342"/>
      <c r="C1081" s="294">
        <v>2125</v>
      </c>
      <c r="D1081" s="301" t="s">
        <v>221</v>
      </c>
      <c r="E1081" s="296">
        <f>F1081+G1081+H1081</f>
        <v>0</v>
      </c>
      <c r="F1081" s="490">
        <v>0</v>
      </c>
      <c r="G1081" s="491">
        <v>0</v>
      </c>
      <c r="H1081" s="160">
        <v>0</v>
      </c>
      <c r="I1081" s="490">
        <v>0</v>
      </c>
      <c r="J1081" s="491">
        <v>0</v>
      </c>
      <c r="K1081" s="160">
        <v>0</v>
      </c>
      <c r="L1081" s="296">
        <f>I1081+J1081+K1081</f>
        <v>0</v>
      </c>
      <c r="M1081" s="12">
        <f t="shared" si="245"/>
      </c>
      <c r="N1081" s="13"/>
    </row>
    <row r="1082" spans="1:14" ht="15.75">
      <c r="A1082" s="23">
        <v>180</v>
      </c>
      <c r="B1082" s="292"/>
      <c r="C1082" s="294">
        <v>2140</v>
      </c>
      <c r="D1082" s="301" t="s">
        <v>222</v>
      </c>
      <c r="E1082" s="296">
        <f>F1082+G1082+H1082</f>
        <v>0</v>
      </c>
      <c r="F1082" s="490">
        <v>0</v>
      </c>
      <c r="G1082" s="491">
        <v>0</v>
      </c>
      <c r="H1082" s="160">
        <v>0</v>
      </c>
      <c r="I1082" s="490">
        <v>0</v>
      </c>
      <c r="J1082" s="491">
        <v>0</v>
      </c>
      <c r="K1082" s="160">
        <v>0</v>
      </c>
      <c r="L1082" s="296">
        <f>I1082+J1082+K1082</f>
        <v>0</v>
      </c>
      <c r="M1082" s="12">
        <f t="shared" si="245"/>
      </c>
      <c r="N1082" s="13"/>
    </row>
    <row r="1083" spans="1:14" ht="15.75">
      <c r="A1083" s="23">
        <v>185</v>
      </c>
      <c r="B1083" s="293"/>
      <c r="C1083" s="286">
        <v>2190</v>
      </c>
      <c r="D1083" s="346" t="s">
        <v>223</v>
      </c>
      <c r="E1083" s="288">
        <f>F1083+G1083+H1083</f>
        <v>0</v>
      </c>
      <c r="F1083" s="173"/>
      <c r="G1083" s="174"/>
      <c r="H1083" s="1427"/>
      <c r="I1083" s="173"/>
      <c r="J1083" s="174"/>
      <c r="K1083" s="1427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190</v>
      </c>
      <c r="B1084" s="273">
        <v>2200</v>
      </c>
      <c r="C1084" s="1760" t="s">
        <v>224</v>
      </c>
      <c r="D1084" s="1761"/>
      <c r="E1084" s="311">
        <f aca="true" t="shared" si="255" ref="E1084:L1084">SUM(E1085:E1086)</f>
        <v>0</v>
      </c>
      <c r="F1084" s="275">
        <f t="shared" si="255"/>
        <v>0</v>
      </c>
      <c r="G1084" s="276">
        <f t="shared" si="255"/>
        <v>0</v>
      </c>
      <c r="H1084" s="277">
        <f>SUM(H1085:H1086)</f>
        <v>0</v>
      </c>
      <c r="I1084" s="275">
        <f t="shared" si="255"/>
        <v>0</v>
      </c>
      <c r="J1084" s="276">
        <f t="shared" si="255"/>
        <v>0</v>
      </c>
      <c r="K1084" s="277">
        <f t="shared" si="255"/>
        <v>0</v>
      </c>
      <c r="L1084" s="311">
        <f t="shared" si="255"/>
        <v>0</v>
      </c>
      <c r="M1084" s="12">
        <f t="shared" si="245"/>
      </c>
      <c r="N1084" s="13"/>
    </row>
    <row r="1085" spans="1:14" ht="15.75">
      <c r="A1085" s="23">
        <v>200</v>
      </c>
      <c r="B1085" s="293"/>
      <c r="C1085" s="280">
        <v>2221</v>
      </c>
      <c r="D1085" s="281" t="s">
        <v>313</v>
      </c>
      <c r="E1085" s="282">
        <f aca="true" t="shared" si="256" ref="E1085:E1090">F1085+G1085+H1085</f>
        <v>0</v>
      </c>
      <c r="F1085" s="152"/>
      <c r="G1085" s="153"/>
      <c r="H1085" s="1421"/>
      <c r="I1085" s="152"/>
      <c r="J1085" s="153"/>
      <c r="K1085" s="1421"/>
      <c r="L1085" s="282">
        <f aca="true" t="shared" si="257" ref="L1085:L1090">I1085+J1085+K1085</f>
        <v>0</v>
      </c>
      <c r="M1085" s="12">
        <f t="shared" si="245"/>
      </c>
      <c r="N1085" s="13"/>
    </row>
    <row r="1086" spans="1:14" ht="15.75">
      <c r="A1086" s="23">
        <v>200</v>
      </c>
      <c r="B1086" s="293"/>
      <c r="C1086" s="286">
        <v>2224</v>
      </c>
      <c r="D1086" s="287" t="s">
        <v>225</v>
      </c>
      <c r="E1086" s="288">
        <f t="shared" si="256"/>
        <v>0</v>
      </c>
      <c r="F1086" s="173"/>
      <c r="G1086" s="174"/>
      <c r="H1086" s="1427"/>
      <c r="I1086" s="173"/>
      <c r="J1086" s="174"/>
      <c r="K1086" s="1427"/>
      <c r="L1086" s="288">
        <f t="shared" si="257"/>
        <v>0</v>
      </c>
      <c r="M1086" s="12">
        <f t="shared" si="245"/>
      </c>
      <c r="N1086" s="13"/>
    </row>
    <row r="1087" spans="1:14" ht="15.75">
      <c r="A1087" s="23">
        <v>205</v>
      </c>
      <c r="B1087" s="273">
        <v>2500</v>
      </c>
      <c r="C1087" s="1760" t="s">
        <v>226</v>
      </c>
      <c r="D1087" s="1761"/>
      <c r="E1087" s="311">
        <f t="shared" si="256"/>
        <v>0</v>
      </c>
      <c r="F1087" s="1428"/>
      <c r="G1087" s="1429"/>
      <c r="H1087" s="1430"/>
      <c r="I1087" s="1428"/>
      <c r="J1087" s="1429"/>
      <c r="K1087" s="1430"/>
      <c r="L1087" s="311">
        <f t="shared" si="257"/>
        <v>0</v>
      </c>
      <c r="M1087" s="12">
        <f t="shared" si="245"/>
      </c>
      <c r="N1087" s="13"/>
    </row>
    <row r="1088" spans="1:14" ht="15.75">
      <c r="A1088" s="23">
        <v>210</v>
      </c>
      <c r="B1088" s="273">
        <v>2600</v>
      </c>
      <c r="C1088" s="1764" t="s">
        <v>227</v>
      </c>
      <c r="D1088" s="1765"/>
      <c r="E1088" s="311">
        <f t="shared" si="256"/>
        <v>0</v>
      </c>
      <c r="F1088" s="1428"/>
      <c r="G1088" s="1429"/>
      <c r="H1088" s="1430"/>
      <c r="I1088" s="1428"/>
      <c r="J1088" s="1429"/>
      <c r="K1088" s="1430"/>
      <c r="L1088" s="311">
        <f t="shared" si="257"/>
        <v>0</v>
      </c>
      <c r="M1088" s="12">
        <f t="shared" si="245"/>
      </c>
      <c r="N1088" s="13"/>
    </row>
    <row r="1089" spans="1:14" ht="15.75">
      <c r="A1089" s="23">
        <v>215</v>
      </c>
      <c r="B1089" s="273">
        <v>2700</v>
      </c>
      <c r="C1089" s="1764" t="s">
        <v>228</v>
      </c>
      <c r="D1089" s="1765"/>
      <c r="E1089" s="311">
        <f t="shared" si="256"/>
        <v>0</v>
      </c>
      <c r="F1089" s="1428"/>
      <c r="G1089" s="1429"/>
      <c r="H1089" s="1430"/>
      <c r="I1089" s="1428"/>
      <c r="J1089" s="1429"/>
      <c r="K1089" s="1430"/>
      <c r="L1089" s="311">
        <f t="shared" si="257"/>
        <v>0</v>
      </c>
      <c r="M1089" s="12">
        <f t="shared" si="245"/>
      </c>
      <c r="N1089" s="13"/>
    </row>
    <row r="1090" spans="1:14" ht="36" customHeight="1">
      <c r="A1090" s="22">
        <v>220</v>
      </c>
      <c r="B1090" s="273">
        <v>2800</v>
      </c>
      <c r="C1090" s="1764" t="s">
        <v>1688</v>
      </c>
      <c r="D1090" s="1765"/>
      <c r="E1090" s="311">
        <f t="shared" si="256"/>
        <v>0</v>
      </c>
      <c r="F1090" s="1428"/>
      <c r="G1090" s="1429"/>
      <c r="H1090" s="1430"/>
      <c r="I1090" s="1428"/>
      <c r="J1090" s="1429"/>
      <c r="K1090" s="1430"/>
      <c r="L1090" s="311">
        <f t="shared" si="257"/>
        <v>0</v>
      </c>
      <c r="M1090" s="12">
        <f t="shared" si="245"/>
      </c>
      <c r="N1090" s="13"/>
    </row>
    <row r="1091" spans="1:14" ht="15.75">
      <c r="A1091" s="23">
        <v>225</v>
      </c>
      <c r="B1091" s="273">
        <v>2900</v>
      </c>
      <c r="C1091" s="1760" t="s">
        <v>229</v>
      </c>
      <c r="D1091" s="1761"/>
      <c r="E1091" s="311">
        <f>SUM(E1092:E1099)</f>
        <v>0</v>
      </c>
      <c r="F1091" s="275">
        <f>SUM(F1092:F1099)</f>
        <v>0</v>
      </c>
      <c r="G1091" s="275">
        <f aca="true" t="shared" si="258" ref="G1091:L1091">SUM(G1092:G1099)</f>
        <v>0</v>
      </c>
      <c r="H1091" s="275">
        <f t="shared" si="258"/>
        <v>0</v>
      </c>
      <c r="I1091" s="275">
        <f t="shared" si="258"/>
        <v>0</v>
      </c>
      <c r="J1091" s="275">
        <f t="shared" si="258"/>
        <v>0</v>
      </c>
      <c r="K1091" s="275">
        <f t="shared" si="258"/>
        <v>0</v>
      </c>
      <c r="L1091" s="275">
        <f t="shared" si="258"/>
        <v>0</v>
      </c>
      <c r="M1091" s="12">
        <f t="shared" si="245"/>
      </c>
      <c r="N1091" s="13"/>
    </row>
    <row r="1092" spans="1:14" ht="15.75">
      <c r="A1092" s="23">
        <v>230</v>
      </c>
      <c r="B1092" s="347"/>
      <c r="C1092" s="280">
        <v>2910</v>
      </c>
      <c r="D1092" s="348" t="s">
        <v>2022</v>
      </c>
      <c r="E1092" s="282">
        <f aca="true" t="shared" si="259" ref="E1092:E1099">F1092+G1092+H1092</f>
        <v>0</v>
      </c>
      <c r="F1092" s="152"/>
      <c r="G1092" s="153"/>
      <c r="H1092" s="1421"/>
      <c r="I1092" s="152"/>
      <c r="J1092" s="153"/>
      <c r="K1092" s="1421"/>
      <c r="L1092" s="282">
        <f aca="true" t="shared" si="260" ref="L1092:L1099">I1092+J1092+K1092</f>
        <v>0</v>
      </c>
      <c r="M1092" s="12">
        <f t="shared" si="245"/>
      </c>
      <c r="N1092" s="13"/>
    </row>
    <row r="1093" spans="1:14" ht="15.75">
      <c r="A1093" s="23">
        <v>245</v>
      </c>
      <c r="B1093" s="347"/>
      <c r="C1093" s="280">
        <v>2920</v>
      </c>
      <c r="D1093" s="348" t="s">
        <v>230</v>
      </c>
      <c r="E1093" s="282">
        <f t="shared" si="259"/>
        <v>0</v>
      </c>
      <c r="F1093" s="152"/>
      <c r="G1093" s="153"/>
      <c r="H1093" s="1421"/>
      <c r="I1093" s="152"/>
      <c r="J1093" s="153"/>
      <c r="K1093" s="1421"/>
      <c r="L1093" s="282">
        <f t="shared" si="260"/>
        <v>0</v>
      </c>
      <c r="M1093" s="12">
        <f t="shared" si="245"/>
      </c>
      <c r="N1093" s="13"/>
    </row>
    <row r="1094" spans="1:14" ht="31.5">
      <c r="A1094" s="22">
        <v>220</v>
      </c>
      <c r="B1094" s="347"/>
      <c r="C1094" s="325">
        <v>2969</v>
      </c>
      <c r="D1094" s="349" t="s">
        <v>231</v>
      </c>
      <c r="E1094" s="327">
        <f t="shared" si="259"/>
        <v>0</v>
      </c>
      <c r="F1094" s="450"/>
      <c r="G1094" s="451"/>
      <c r="H1094" s="1431"/>
      <c r="I1094" s="450"/>
      <c r="J1094" s="451"/>
      <c r="K1094" s="1431"/>
      <c r="L1094" s="327">
        <f t="shared" si="260"/>
        <v>0</v>
      </c>
      <c r="M1094" s="12">
        <f t="shared" si="245"/>
      </c>
      <c r="N1094" s="13"/>
    </row>
    <row r="1095" spans="1:14" ht="31.5">
      <c r="A1095" s="23">
        <v>225</v>
      </c>
      <c r="B1095" s="347"/>
      <c r="C1095" s="350">
        <v>2970</v>
      </c>
      <c r="D1095" s="351" t="s">
        <v>232</v>
      </c>
      <c r="E1095" s="352">
        <f t="shared" si="259"/>
        <v>0</v>
      </c>
      <c r="F1095" s="637"/>
      <c r="G1095" s="638"/>
      <c r="H1095" s="1432"/>
      <c r="I1095" s="637"/>
      <c r="J1095" s="638"/>
      <c r="K1095" s="1432"/>
      <c r="L1095" s="352">
        <f t="shared" si="260"/>
        <v>0</v>
      </c>
      <c r="M1095" s="12">
        <f t="shared" si="245"/>
      </c>
      <c r="N1095" s="13"/>
    </row>
    <row r="1096" spans="1:14" ht="15.75">
      <c r="A1096" s="23">
        <v>230</v>
      </c>
      <c r="B1096" s="347"/>
      <c r="C1096" s="334">
        <v>2989</v>
      </c>
      <c r="D1096" s="356" t="s">
        <v>233</v>
      </c>
      <c r="E1096" s="336">
        <f t="shared" si="259"/>
        <v>0</v>
      </c>
      <c r="F1096" s="601"/>
      <c r="G1096" s="602"/>
      <c r="H1096" s="1433"/>
      <c r="I1096" s="601"/>
      <c r="J1096" s="602"/>
      <c r="K1096" s="1433"/>
      <c r="L1096" s="336">
        <f t="shared" si="260"/>
        <v>0</v>
      </c>
      <c r="M1096" s="12">
        <f t="shared" si="245"/>
      </c>
      <c r="N1096" s="13"/>
    </row>
    <row r="1097" spans="1:14" ht="31.5">
      <c r="A1097" s="23">
        <v>235</v>
      </c>
      <c r="B1097" s="293"/>
      <c r="C1097" s="319">
        <v>2990</v>
      </c>
      <c r="D1097" s="357" t="s">
        <v>2023</v>
      </c>
      <c r="E1097" s="321">
        <f t="shared" si="259"/>
        <v>0</v>
      </c>
      <c r="F1097" s="455"/>
      <c r="G1097" s="456"/>
      <c r="H1097" s="1434"/>
      <c r="I1097" s="455"/>
      <c r="J1097" s="456"/>
      <c r="K1097" s="1434"/>
      <c r="L1097" s="321">
        <f t="shared" si="260"/>
        <v>0</v>
      </c>
      <c r="M1097" s="12">
        <f t="shared" si="245"/>
      </c>
      <c r="N1097" s="13"/>
    </row>
    <row r="1098" spans="1:14" ht="15.75">
      <c r="A1098" s="23">
        <v>240</v>
      </c>
      <c r="B1098" s="293"/>
      <c r="C1098" s="319">
        <v>2991</v>
      </c>
      <c r="D1098" s="357" t="s">
        <v>234</v>
      </c>
      <c r="E1098" s="321">
        <f t="shared" si="259"/>
        <v>0</v>
      </c>
      <c r="F1098" s="455"/>
      <c r="G1098" s="456"/>
      <c r="H1098" s="1434"/>
      <c r="I1098" s="455"/>
      <c r="J1098" s="456"/>
      <c r="K1098" s="1434"/>
      <c r="L1098" s="321">
        <f t="shared" si="260"/>
        <v>0</v>
      </c>
      <c r="M1098" s="12">
        <f t="shared" si="245"/>
      </c>
      <c r="N1098" s="13"/>
    </row>
    <row r="1099" spans="1:14" ht="15.75">
      <c r="A1099" s="23">
        <v>245</v>
      </c>
      <c r="B1099" s="293"/>
      <c r="C1099" s="286">
        <v>2992</v>
      </c>
      <c r="D1099" s="358" t="s">
        <v>235</v>
      </c>
      <c r="E1099" s="288">
        <f t="shared" si="259"/>
        <v>0</v>
      </c>
      <c r="F1099" s="173"/>
      <c r="G1099" s="174"/>
      <c r="H1099" s="1427"/>
      <c r="I1099" s="173"/>
      <c r="J1099" s="174"/>
      <c r="K1099" s="1427"/>
      <c r="L1099" s="288">
        <f t="shared" si="260"/>
        <v>0</v>
      </c>
      <c r="M1099" s="12">
        <f t="shared" si="245"/>
      </c>
      <c r="N1099" s="13"/>
    </row>
    <row r="1100" spans="1:14" ht="15.75">
      <c r="A1100" s="22">
        <v>250</v>
      </c>
      <c r="B1100" s="273">
        <v>3300</v>
      </c>
      <c r="C1100" s="359" t="s">
        <v>236</v>
      </c>
      <c r="D1100" s="1675"/>
      <c r="E1100" s="311">
        <f aca="true" t="shared" si="261" ref="E1100:L1100">SUM(E1101:E1106)</f>
        <v>0</v>
      </c>
      <c r="F1100" s="275">
        <f t="shared" si="261"/>
        <v>0</v>
      </c>
      <c r="G1100" s="276">
        <f t="shared" si="261"/>
        <v>0</v>
      </c>
      <c r="H1100" s="277">
        <f>SUM(H1101:H1106)</f>
        <v>0</v>
      </c>
      <c r="I1100" s="275">
        <f t="shared" si="261"/>
        <v>0</v>
      </c>
      <c r="J1100" s="276">
        <f t="shared" si="261"/>
        <v>0</v>
      </c>
      <c r="K1100" s="277">
        <f t="shared" si="261"/>
        <v>0</v>
      </c>
      <c r="L1100" s="311">
        <f t="shared" si="261"/>
        <v>0</v>
      </c>
      <c r="M1100" s="12">
        <f t="shared" si="245"/>
      </c>
      <c r="N1100" s="13"/>
    </row>
    <row r="1101" spans="1:14" ht="15.75">
      <c r="A1101" s="23">
        <v>255</v>
      </c>
      <c r="B1101" s="292"/>
      <c r="C1101" s="280">
        <v>3301</v>
      </c>
      <c r="D1101" s="360" t="s">
        <v>237</v>
      </c>
      <c r="E1101" s="282">
        <f aca="true" t="shared" si="262" ref="E1101:E1109">F1101+G1101+H1101</f>
        <v>0</v>
      </c>
      <c r="F1101" s="488">
        <v>0</v>
      </c>
      <c r="G1101" s="489">
        <v>0</v>
      </c>
      <c r="H1101" s="154">
        <v>0</v>
      </c>
      <c r="I1101" s="488">
        <v>0</v>
      </c>
      <c r="J1101" s="489">
        <v>0</v>
      </c>
      <c r="K1101" s="154">
        <v>0</v>
      </c>
      <c r="L1101" s="282">
        <f aca="true" t="shared" si="263" ref="L1101:L1109">I1101+J1101+K1101</f>
        <v>0</v>
      </c>
      <c r="M1101" s="12">
        <f t="shared" si="245"/>
      </c>
      <c r="N1101" s="13"/>
    </row>
    <row r="1102" spans="1:14" ht="15.75">
      <c r="A1102" s="23">
        <v>265</v>
      </c>
      <c r="B1102" s="292"/>
      <c r="C1102" s="294">
        <v>3302</v>
      </c>
      <c r="D1102" s="361" t="s">
        <v>732</v>
      </c>
      <c r="E1102" s="296">
        <f t="shared" si="262"/>
        <v>0</v>
      </c>
      <c r="F1102" s="490">
        <v>0</v>
      </c>
      <c r="G1102" s="491">
        <v>0</v>
      </c>
      <c r="H1102" s="160">
        <v>0</v>
      </c>
      <c r="I1102" s="490">
        <v>0</v>
      </c>
      <c r="J1102" s="491">
        <v>0</v>
      </c>
      <c r="K1102" s="160">
        <v>0</v>
      </c>
      <c r="L1102" s="296">
        <f t="shared" si="263"/>
        <v>0</v>
      </c>
      <c r="M1102" s="12">
        <f t="shared" si="245"/>
      </c>
      <c r="N1102" s="13"/>
    </row>
    <row r="1103" spans="1:14" ht="15.75">
      <c r="A1103" s="22">
        <v>270</v>
      </c>
      <c r="B1103" s="292"/>
      <c r="C1103" s="294">
        <v>3303</v>
      </c>
      <c r="D1103" s="361" t="s">
        <v>238</v>
      </c>
      <c r="E1103" s="296">
        <f t="shared" si="262"/>
        <v>0</v>
      </c>
      <c r="F1103" s="490">
        <v>0</v>
      </c>
      <c r="G1103" s="491">
        <v>0</v>
      </c>
      <c r="H1103" s="160">
        <v>0</v>
      </c>
      <c r="I1103" s="490">
        <v>0</v>
      </c>
      <c r="J1103" s="491">
        <v>0</v>
      </c>
      <c r="K1103" s="160">
        <v>0</v>
      </c>
      <c r="L1103" s="296">
        <f t="shared" si="263"/>
        <v>0</v>
      </c>
      <c r="M1103" s="12">
        <f t="shared" si="245"/>
      </c>
      <c r="N1103" s="13"/>
    </row>
    <row r="1104" spans="1:14" ht="15.75">
      <c r="A1104" s="22">
        <v>290</v>
      </c>
      <c r="B1104" s="292"/>
      <c r="C1104" s="294">
        <v>3304</v>
      </c>
      <c r="D1104" s="361" t="s">
        <v>239</v>
      </c>
      <c r="E1104" s="296">
        <f t="shared" si="262"/>
        <v>0</v>
      </c>
      <c r="F1104" s="490">
        <v>0</v>
      </c>
      <c r="G1104" s="491">
        <v>0</v>
      </c>
      <c r="H1104" s="160">
        <v>0</v>
      </c>
      <c r="I1104" s="490">
        <v>0</v>
      </c>
      <c r="J1104" s="491">
        <v>0</v>
      </c>
      <c r="K1104" s="160">
        <v>0</v>
      </c>
      <c r="L1104" s="296">
        <f t="shared" si="263"/>
        <v>0</v>
      </c>
      <c r="M1104" s="12">
        <f t="shared" si="245"/>
      </c>
      <c r="N1104" s="13"/>
    </row>
    <row r="1105" spans="1:14" ht="30">
      <c r="A1105" s="39">
        <v>320</v>
      </c>
      <c r="B1105" s="292"/>
      <c r="C1105" s="294">
        <v>3305</v>
      </c>
      <c r="D1105" s="361" t="s">
        <v>240</v>
      </c>
      <c r="E1105" s="296">
        <f t="shared" si="262"/>
        <v>0</v>
      </c>
      <c r="F1105" s="490">
        <v>0</v>
      </c>
      <c r="G1105" s="491">
        <v>0</v>
      </c>
      <c r="H1105" s="160">
        <v>0</v>
      </c>
      <c r="I1105" s="490">
        <v>0</v>
      </c>
      <c r="J1105" s="491">
        <v>0</v>
      </c>
      <c r="K1105" s="160">
        <v>0</v>
      </c>
      <c r="L1105" s="296">
        <f t="shared" si="263"/>
        <v>0</v>
      </c>
      <c r="M1105" s="12">
        <f t="shared" si="245"/>
      </c>
      <c r="N1105" s="13"/>
    </row>
    <row r="1106" spans="1:14" ht="30">
      <c r="A1106" s="22">
        <v>330</v>
      </c>
      <c r="B1106" s="292"/>
      <c r="C1106" s="286">
        <v>3306</v>
      </c>
      <c r="D1106" s="362" t="s">
        <v>1685</v>
      </c>
      <c r="E1106" s="288">
        <f t="shared" si="262"/>
        <v>0</v>
      </c>
      <c r="F1106" s="492">
        <v>0</v>
      </c>
      <c r="G1106" s="493">
        <v>0</v>
      </c>
      <c r="H1106" s="175">
        <v>0</v>
      </c>
      <c r="I1106" s="492">
        <v>0</v>
      </c>
      <c r="J1106" s="493">
        <v>0</v>
      </c>
      <c r="K1106" s="175">
        <v>0</v>
      </c>
      <c r="L1106" s="288">
        <f t="shared" si="263"/>
        <v>0</v>
      </c>
      <c r="M1106" s="12">
        <f t="shared" si="245"/>
      </c>
      <c r="N1106" s="13"/>
    </row>
    <row r="1107" spans="1:14" ht="15.75">
      <c r="A1107" s="22">
        <v>350</v>
      </c>
      <c r="B1107" s="273">
        <v>3900</v>
      </c>
      <c r="C1107" s="1760" t="s">
        <v>241</v>
      </c>
      <c r="D1107" s="1761"/>
      <c r="E1107" s="311">
        <f t="shared" si="262"/>
        <v>0</v>
      </c>
      <c r="F1107" s="1477">
        <v>0</v>
      </c>
      <c r="G1107" s="1478">
        <v>0</v>
      </c>
      <c r="H1107" s="1479">
        <v>0</v>
      </c>
      <c r="I1107" s="1477">
        <v>0</v>
      </c>
      <c r="J1107" s="1478">
        <v>0</v>
      </c>
      <c r="K1107" s="1479">
        <v>0</v>
      </c>
      <c r="L1107" s="311">
        <f t="shared" si="263"/>
        <v>0</v>
      </c>
      <c r="M1107" s="12">
        <f aca="true" t="shared" si="264" ref="M1107:M1153">(IF($E1107&lt;&gt;0,$M$2,IF($L1107&lt;&gt;0,$M$2,"")))</f>
      </c>
      <c r="N1107" s="13"/>
    </row>
    <row r="1108" spans="1:14" ht="15.75">
      <c r="A1108" s="23">
        <v>355</v>
      </c>
      <c r="B1108" s="273">
        <v>4000</v>
      </c>
      <c r="C1108" s="1760" t="s">
        <v>242</v>
      </c>
      <c r="D1108" s="1761"/>
      <c r="E1108" s="311">
        <f t="shared" si="262"/>
        <v>0</v>
      </c>
      <c r="F1108" s="1428"/>
      <c r="G1108" s="1429"/>
      <c r="H1108" s="1430"/>
      <c r="I1108" s="1428"/>
      <c r="J1108" s="1429"/>
      <c r="K1108" s="1430"/>
      <c r="L1108" s="311">
        <f t="shared" si="263"/>
        <v>0</v>
      </c>
      <c r="M1108" s="12">
        <f t="shared" si="264"/>
      </c>
      <c r="N1108" s="13"/>
    </row>
    <row r="1109" spans="1:14" ht="15.75">
      <c r="A1109" s="23">
        <v>355</v>
      </c>
      <c r="B1109" s="273">
        <v>4100</v>
      </c>
      <c r="C1109" s="1760" t="s">
        <v>243</v>
      </c>
      <c r="D1109" s="1761"/>
      <c r="E1109" s="311">
        <f t="shared" si="262"/>
        <v>0</v>
      </c>
      <c r="F1109" s="1428"/>
      <c r="G1109" s="1429"/>
      <c r="H1109" s="1430"/>
      <c r="I1109" s="1428"/>
      <c r="J1109" s="1429"/>
      <c r="K1109" s="1430"/>
      <c r="L1109" s="311">
        <f t="shared" si="263"/>
        <v>0</v>
      </c>
      <c r="M1109" s="12">
        <f t="shared" si="264"/>
      </c>
      <c r="N1109" s="13"/>
    </row>
    <row r="1110" spans="1:14" ht="15.75">
      <c r="A1110" s="23">
        <v>375</v>
      </c>
      <c r="B1110" s="273">
        <v>4200</v>
      </c>
      <c r="C1110" s="1760" t="s">
        <v>244</v>
      </c>
      <c r="D1110" s="1761"/>
      <c r="E1110" s="311">
        <f aca="true" t="shared" si="265" ref="E1110:L1110">SUM(E1111:E1116)</f>
        <v>0</v>
      </c>
      <c r="F1110" s="275">
        <f t="shared" si="265"/>
        <v>0</v>
      </c>
      <c r="G1110" s="276">
        <f t="shared" si="265"/>
        <v>0</v>
      </c>
      <c r="H1110" s="277">
        <f>SUM(H1111:H1116)</f>
        <v>0</v>
      </c>
      <c r="I1110" s="275">
        <f t="shared" si="265"/>
        <v>0</v>
      </c>
      <c r="J1110" s="276">
        <f t="shared" si="265"/>
        <v>0</v>
      </c>
      <c r="K1110" s="277">
        <f t="shared" si="265"/>
        <v>0</v>
      </c>
      <c r="L1110" s="311">
        <f t="shared" si="265"/>
        <v>0</v>
      </c>
      <c r="M1110" s="12">
        <f t="shared" si="264"/>
      </c>
      <c r="N1110" s="13"/>
    </row>
    <row r="1111" spans="1:14" ht="15.75">
      <c r="A1111" s="23">
        <v>380</v>
      </c>
      <c r="B1111" s="363"/>
      <c r="C1111" s="280">
        <v>4201</v>
      </c>
      <c r="D1111" s="281" t="s">
        <v>245</v>
      </c>
      <c r="E1111" s="282">
        <f aca="true" t="shared" si="266" ref="E1111:E1116">F1111+G1111+H1111</f>
        <v>0</v>
      </c>
      <c r="F1111" s="152"/>
      <c r="G1111" s="153"/>
      <c r="H1111" s="1421"/>
      <c r="I1111" s="152"/>
      <c r="J1111" s="153"/>
      <c r="K1111" s="1421"/>
      <c r="L1111" s="282">
        <f aca="true" t="shared" si="267" ref="L1111:L1116">I1111+J1111+K1111</f>
        <v>0</v>
      </c>
      <c r="M1111" s="12">
        <f t="shared" si="264"/>
      </c>
      <c r="N1111" s="13"/>
    </row>
    <row r="1112" spans="1:14" ht="15.75">
      <c r="A1112" s="23">
        <v>385</v>
      </c>
      <c r="B1112" s="363"/>
      <c r="C1112" s="294">
        <v>4202</v>
      </c>
      <c r="D1112" s="364" t="s">
        <v>246</v>
      </c>
      <c r="E1112" s="296">
        <f t="shared" si="266"/>
        <v>0</v>
      </c>
      <c r="F1112" s="158"/>
      <c r="G1112" s="159"/>
      <c r="H1112" s="1426"/>
      <c r="I1112" s="158"/>
      <c r="J1112" s="159"/>
      <c r="K1112" s="1426"/>
      <c r="L1112" s="296">
        <f t="shared" si="267"/>
        <v>0</v>
      </c>
      <c r="M1112" s="12">
        <f t="shared" si="264"/>
      </c>
      <c r="N1112" s="13"/>
    </row>
    <row r="1113" spans="1:14" ht="15.75">
      <c r="A1113" s="23">
        <v>390</v>
      </c>
      <c r="B1113" s="363"/>
      <c r="C1113" s="294">
        <v>4214</v>
      </c>
      <c r="D1113" s="364" t="s">
        <v>247</v>
      </c>
      <c r="E1113" s="296">
        <f t="shared" si="266"/>
        <v>0</v>
      </c>
      <c r="F1113" s="158"/>
      <c r="G1113" s="159"/>
      <c r="H1113" s="1426"/>
      <c r="I1113" s="158"/>
      <c r="J1113" s="159"/>
      <c r="K1113" s="1426"/>
      <c r="L1113" s="296">
        <f t="shared" si="267"/>
        <v>0</v>
      </c>
      <c r="M1113" s="12">
        <f t="shared" si="264"/>
      </c>
      <c r="N1113" s="13"/>
    </row>
    <row r="1114" spans="1:14" ht="15.75">
      <c r="A1114" s="23">
        <v>390</v>
      </c>
      <c r="B1114" s="363"/>
      <c r="C1114" s="294">
        <v>4217</v>
      </c>
      <c r="D1114" s="364" t="s">
        <v>248</v>
      </c>
      <c r="E1114" s="296">
        <f t="shared" si="266"/>
        <v>0</v>
      </c>
      <c r="F1114" s="158"/>
      <c r="G1114" s="159"/>
      <c r="H1114" s="1426"/>
      <c r="I1114" s="158"/>
      <c r="J1114" s="159"/>
      <c r="K1114" s="1426"/>
      <c r="L1114" s="296">
        <f t="shared" si="267"/>
        <v>0</v>
      </c>
      <c r="M1114" s="12">
        <f t="shared" si="264"/>
      </c>
      <c r="N1114" s="13"/>
    </row>
    <row r="1115" spans="1:14" ht="31.5">
      <c r="A1115" s="23">
        <v>395</v>
      </c>
      <c r="B1115" s="363"/>
      <c r="C1115" s="294">
        <v>4218</v>
      </c>
      <c r="D1115" s="295" t="s">
        <v>249</v>
      </c>
      <c r="E1115" s="296">
        <f t="shared" si="266"/>
        <v>0</v>
      </c>
      <c r="F1115" s="158"/>
      <c r="G1115" s="159"/>
      <c r="H1115" s="1426"/>
      <c r="I1115" s="158"/>
      <c r="J1115" s="159"/>
      <c r="K1115" s="1426"/>
      <c r="L1115" s="296">
        <f t="shared" si="267"/>
        <v>0</v>
      </c>
      <c r="M1115" s="12">
        <f t="shared" si="264"/>
      </c>
      <c r="N1115" s="13"/>
    </row>
    <row r="1116" spans="1:14" ht="15.75">
      <c r="A1116" s="18">
        <v>397</v>
      </c>
      <c r="B1116" s="363"/>
      <c r="C1116" s="286">
        <v>4219</v>
      </c>
      <c r="D1116" s="344" t="s">
        <v>250</v>
      </c>
      <c r="E1116" s="288">
        <f t="shared" si="266"/>
        <v>0</v>
      </c>
      <c r="F1116" s="173"/>
      <c r="G1116" s="174"/>
      <c r="H1116" s="1427"/>
      <c r="I1116" s="173"/>
      <c r="J1116" s="174"/>
      <c r="K1116" s="1427"/>
      <c r="L1116" s="288">
        <f t="shared" si="267"/>
        <v>0</v>
      </c>
      <c r="M1116" s="12">
        <f t="shared" si="264"/>
      </c>
      <c r="N1116" s="13"/>
    </row>
    <row r="1117" spans="1:14" ht="15.75">
      <c r="A1117" s="14">
        <v>398</v>
      </c>
      <c r="B1117" s="273">
        <v>4300</v>
      </c>
      <c r="C1117" s="1760" t="s">
        <v>1689</v>
      </c>
      <c r="D1117" s="1761"/>
      <c r="E1117" s="311">
        <f aca="true" t="shared" si="268" ref="E1117:L1117">SUM(E1118:E1120)</f>
        <v>0</v>
      </c>
      <c r="F1117" s="275">
        <f t="shared" si="268"/>
        <v>0</v>
      </c>
      <c r="G1117" s="276">
        <f t="shared" si="268"/>
        <v>0</v>
      </c>
      <c r="H1117" s="277">
        <f>SUM(H1118:H1120)</f>
        <v>0</v>
      </c>
      <c r="I1117" s="275">
        <f t="shared" si="268"/>
        <v>0</v>
      </c>
      <c r="J1117" s="276">
        <f t="shared" si="268"/>
        <v>0</v>
      </c>
      <c r="K1117" s="277">
        <f t="shared" si="268"/>
        <v>0</v>
      </c>
      <c r="L1117" s="311">
        <f t="shared" si="268"/>
        <v>0</v>
      </c>
      <c r="M1117" s="12">
        <f t="shared" si="264"/>
      </c>
      <c r="N1117" s="13"/>
    </row>
    <row r="1118" spans="1:14" ht="15.75">
      <c r="A1118" s="14">
        <v>399</v>
      </c>
      <c r="B1118" s="363"/>
      <c r="C1118" s="280">
        <v>4301</v>
      </c>
      <c r="D1118" s="312" t="s">
        <v>251</v>
      </c>
      <c r="E1118" s="282">
        <f aca="true" t="shared" si="269" ref="E1118:E1123">F1118+G1118+H1118</f>
        <v>0</v>
      </c>
      <c r="F1118" s="152"/>
      <c r="G1118" s="153"/>
      <c r="H1118" s="1421"/>
      <c r="I1118" s="152"/>
      <c r="J1118" s="153"/>
      <c r="K1118" s="1421"/>
      <c r="L1118" s="282">
        <f aca="true" t="shared" si="270" ref="L1118:L1123">I1118+J1118+K1118</f>
        <v>0</v>
      </c>
      <c r="M1118" s="12">
        <f t="shared" si="264"/>
      </c>
      <c r="N1118" s="13"/>
    </row>
    <row r="1119" spans="1:14" ht="15.75">
      <c r="A1119" s="14">
        <v>400</v>
      </c>
      <c r="B1119" s="363"/>
      <c r="C1119" s="294">
        <v>4302</v>
      </c>
      <c r="D1119" s="364" t="s">
        <v>252</v>
      </c>
      <c r="E1119" s="296">
        <f t="shared" si="269"/>
        <v>0</v>
      </c>
      <c r="F1119" s="158"/>
      <c r="G1119" s="159"/>
      <c r="H1119" s="1426"/>
      <c r="I1119" s="158"/>
      <c r="J1119" s="159"/>
      <c r="K1119" s="1426"/>
      <c r="L1119" s="296">
        <f t="shared" si="270"/>
        <v>0</v>
      </c>
      <c r="M1119" s="12">
        <f t="shared" si="264"/>
      </c>
      <c r="N1119" s="13"/>
    </row>
    <row r="1120" spans="1:14" ht="15.75">
      <c r="A1120" s="14">
        <v>401</v>
      </c>
      <c r="B1120" s="363"/>
      <c r="C1120" s="286">
        <v>4309</v>
      </c>
      <c r="D1120" s="302" t="s">
        <v>253</v>
      </c>
      <c r="E1120" s="288">
        <f t="shared" si="269"/>
        <v>0</v>
      </c>
      <c r="F1120" s="173"/>
      <c r="G1120" s="174"/>
      <c r="H1120" s="1427"/>
      <c r="I1120" s="173"/>
      <c r="J1120" s="174"/>
      <c r="K1120" s="1427"/>
      <c r="L1120" s="288">
        <f t="shared" si="270"/>
        <v>0</v>
      </c>
      <c r="M1120" s="12">
        <f t="shared" si="264"/>
      </c>
      <c r="N1120" s="13"/>
    </row>
    <row r="1121" spans="1:14" ht="15.75">
      <c r="A1121" s="14">
        <v>402</v>
      </c>
      <c r="B1121" s="273">
        <v>4400</v>
      </c>
      <c r="C1121" s="1760" t="s">
        <v>1686</v>
      </c>
      <c r="D1121" s="1761"/>
      <c r="E1121" s="311">
        <f t="shared" si="269"/>
        <v>0</v>
      </c>
      <c r="F1121" s="1428"/>
      <c r="G1121" s="1429"/>
      <c r="H1121" s="1430"/>
      <c r="I1121" s="1428"/>
      <c r="J1121" s="1429"/>
      <c r="K1121" s="1430"/>
      <c r="L1121" s="311">
        <f t="shared" si="270"/>
        <v>0</v>
      </c>
      <c r="M1121" s="12">
        <f t="shared" si="264"/>
      </c>
      <c r="N1121" s="13"/>
    </row>
    <row r="1122" spans="1:14" ht="15.75">
      <c r="A1122" s="40">
        <v>404</v>
      </c>
      <c r="B1122" s="273">
        <v>4500</v>
      </c>
      <c r="C1122" s="1760" t="s">
        <v>1687</v>
      </c>
      <c r="D1122" s="1761"/>
      <c r="E1122" s="311">
        <f t="shared" si="269"/>
        <v>0</v>
      </c>
      <c r="F1122" s="1428"/>
      <c r="G1122" s="1429"/>
      <c r="H1122" s="1430"/>
      <c r="I1122" s="1428"/>
      <c r="J1122" s="1429"/>
      <c r="K1122" s="1430"/>
      <c r="L1122" s="311">
        <f t="shared" si="270"/>
        <v>0</v>
      </c>
      <c r="M1122" s="12">
        <f t="shared" si="264"/>
      </c>
      <c r="N1122" s="13"/>
    </row>
    <row r="1123" spans="1:14" ht="15.75">
      <c r="A1123" s="40">
        <v>404</v>
      </c>
      <c r="B1123" s="273">
        <v>4600</v>
      </c>
      <c r="C1123" s="1764" t="s">
        <v>254</v>
      </c>
      <c r="D1123" s="1765"/>
      <c r="E1123" s="311">
        <f t="shared" si="269"/>
        <v>0</v>
      </c>
      <c r="F1123" s="1428"/>
      <c r="G1123" s="1429"/>
      <c r="H1123" s="1430"/>
      <c r="I1123" s="1428"/>
      <c r="J1123" s="1429"/>
      <c r="K1123" s="1430"/>
      <c r="L1123" s="311">
        <f t="shared" si="270"/>
        <v>0</v>
      </c>
      <c r="M1123" s="12">
        <f t="shared" si="264"/>
      </c>
      <c r="N1123" s="13"/>
    </row>
    <row r="1124" spans="1:14" ht="15.75">
      <c r="A1124" s="22">
        <v>440</v>
      </c>
      <c r="B1124" s="273">
        <v>4900</v>
      </c>
      <c r="C1124" s="1760" t="s">
        <v>280</v>
      </c>
      <c r="D1124" s="1761"/>
      <c r="E1124" s="311">
        <f aca="true" t="shared" si="271" ref="E1124:L1124">+E1125+E1126</f>
        <v>0</v>
      </c>
      <c r="F1124" s="275">
        <f t="shared" si="271"/>
        <v>0</v>
      </c>
      <c r="G1124" s="276">
        <f t="shared" si="271"/>
        <v>0</v>
      </c>
      <c r="H1124" s="277">
        <f>+H1125+H1126</f>
        <v>0</v>
      </c>
      <c r="I1124" s="275">
        <f t="shared" si="271"/>
        <v>0</v>
      </c>
      <c r="J1124" s="276">
        <f t="shared" si="271"/>
        <v>0</v>
      </c>
      <c r="K1124" s="277">
        <f t="shared" si="271"/>
        <v>0</v>
      </c>
      <c r="L1124" s="311">
        <f t="shared" si="271"/>
        <v>0</v>
      </c>
      <c r="M1124" s="12">
        <f t="shared" si="264"/>
      </c>
      <c r="N1124" s="13"/>
    </row>
    <row r="1125" spans="1:14" ht="15.75">
      <c r="A1125" s="22">
        <v>450</v>
      </c>
      <c r="B1125" s="363"/>
      <c r="C1125" s="280">
        <v>4901</v>
      </c>
      <c r="D1125" s="365" t="s">
        <v>281</v>
      </c>
      <c r="E1125" s="282">
        <f>F1125+G1125+H1125</f>
        <v>0</v>
      </c>
      <c r="F1125" s="152"/>
      <c r="G1125" s="153"/>
      <c r="H1125" s="1421"/>
      <c r="I1125" s="152"/>
      <c r="J1125" s="153"/>
      <c r="K1125" s="1421"/>
      <c r="L1125" s="282">
        <f>I1125+J1125+K1125</f>
        <v>0</v>
      </c>
      <c r="M1125" s="12">
        <f t="shared" si="264"/>
      </c>
      <c r="N1125" s="13"/>
    </row>
    <row r="1126" spans="1:14" ht="15.75">
      <c r="A1126" s="22">
        <v>495</v>
      </c>
      <c r="B1126" s="363"/>
      <c r="C1126" s="286">
        <v>4902</v>
      </c>
      <c r="D1126" s="302" t="s">
        <v>282</v>
      </c>
      <c r="E1126" s="288">
        <f>F1126+G1126+H1126</f>
        <v>0</v>
      </c>
      <c r="F1126" s="173"/>
      <c r="G1126" s="174"/>
      <c r="H1126" s="1427"/>
      <c r="I1126" s="173"/>
      <c r="J1126" s="174"/>
      <c r="K1126" s="1427"/>
      <c r="L1126" s="288">
        <f>I1126+J1126+K1126</f>
        <v>0</v>
      </c>
      <c r="M1126" s="12">
        <f t="shared" si="264"/>
      </c>
      <c r="N1126" s="13"/>
    </row>
    <row r="1127" spans="1:14" ht="15.75">
      <c r="A1127" s="23">
        <v>500</v>
      </c>
      <c r="B1127" s="366">
        <v>5100</v>
      </c>
      <c r="C1127" s="1758" t="s">
        <v>255</v>
      </c>
      <c r="D1127" s="1759"/>
      <c r="E1127" s="311">
        <f>F1127+G1127+H1127</f>
        <v>0</v>
      </c>
      <c r="F1127" s="1428"/>
      <c r="G1127" s="1429"/>
      <c r="H1127" s="1430"/>
      <c r="I1127" s="1428"/>
      <c r="J1127" s="1429"/>
      <c r="K1127" s="1430"/>
      <c r="L1127" s="311">
        <f>I1127+J1127+K1127</f>
        <v>0</v>
      </c>
      <c r="M1127" s="12">
        <f t="shared" si="264"/>
      </c>
      <c r="N1127" s="13"/>
    </row>
    <row r="1128" spans="1:14" ht="15.75">
      <c r="A1128" s="23">
        <v>505</v>
      </c>
      <c r="B1128" s="366">
        <v>5200</v>
      </c>
      <c r="C1128" s="1758" t="s">
        <v>256</v>
      </c>
      <c r="D1128" s="1759"/>
      <c r="E1128" s="311">
        <f aca="true" t="shared" si="272" ref="E1128:L1128">SUM(E1129:E1135)</f>
        <v>0</v>
      </c>
      <c r="F1128" s="275">
        <f t="shared" si="272"/>
        <v>0</v>
      </c>
      <c r="G1128" s="276">
        <f t="shared" si="272"/>
        <v>0</v>
      </c>
      <c r="H1128" s="277">
        <f>SUM(H1129:H1135)</f>
        <v>0</v>
      </c>
      <c r="I1128" s="275">
        <f t="shared" si="272"/>
        <v>0</v>
      </c>
      <c r="J1128" s="276">
        <f t="shared" si="272"/>
        <v>0</v>
      </c>
      <c r="K1128" s="277">
        <f t="shared" si="272"/>
        <v>0</v>
      </c>
      <c r="L1128" s="311">
        <f t="shared" si="272"/>
        <v>0</v>
      </c>
      <c r="M1128" s="12">
        <f t="shared" si="264"/>
      </c>
      <c r="N1128" s="13"/>
    </row>
    <row r="1129" spans="1:14" ht="15.75">
      <c r="A1129" s="23">
        <v>510</v>
      </c>
      <c r="B1129" s="367"/>
      <c r="C1129" s="368">
        <v>5201</v>
      </c>
      <c r="D1129" s="369" t="s">
        <v>257</v>
      </c>
      <c r="E1129" s="282">
        <f aca="true" t="shared" si="273" ref="E1129:E1135">F1129+G1129+H1129</f>
        <v>0</v>
      </c>
      <c r="F1129" s="152"/>
      <c r="G1129" s="153"/>
      <c r="H1129" s="1421"/>
      <c r="I1129" s="152"/>
      <c r="J1129" s="153"/>
      <c r="K1129" s="1421"/>
      <c r="L1129" s="282">
        <f aca="true" t="shared" si="274" ref="L1129:L1135">I1129+J1129+K1129</f>
        <v>0</v>
      </c>
      <c r="M1129" s="12">
        <f t="shared" si="264"/>
      </c>
      <c r="N1129" s="13"/>
    </row>
    <row r="1130" spans="1:14" ht="15.75">
      <c r="A1130" s="23">
        <v>515</v>
      </c>
      <c r="B1130" s="367"/>
      <c r="C1130" s="370">
        <v>5202</v>
      </c>
      <c r="D1130" s="371" t="s">
        <v>258</v>
      </c>
      <c r="E1130" s="296">
        <f t="shared" si="273"/>
        <v>0</v>
      </c>
      <c r="F1130" s="158"/>
      <c r="G1130" s="159"/>
      <c r="H1130" s="1426"/>
      <c r="I1130" s="158"/>
      <c r="J1130" s="159"/>
      <c r="K1130" s="1426"/>
      <c r="L1130" s="296">
        <f t="shared" si="274"/>
        <v>0</v>
      </c>
      <c r="M1130" s="12">
        <f t="shared" si="264"/>
      </c>
      <c r="N1130" s="13"/>
    </row>
    <row r="1131" spans="1:14" ht="15.75">
      <c r="A1131" s="23">
        <v>520</v>
      </c>
      <c r="B1131" s="367"/>
      <c r="C1131" s="370">
        <v>5203</v>
      </c>
      <c r="D1131" s="371" t="s">
        <v>637</v>
      </c>
      <c r="E1131" s="296">
        <f t="shared" si="273"/>
        <v>0</v>
      </c>
      <c r="F1131" s="158"/>
      <c r="G1131" s="159"/>
      <c r="H1131" s="1426"/>
      <c r="I1131" s="158"/>
      <c r="J1131" s="159"/>
      <c r="K1131" s="1426"/>
      <c r="L1131" s="296">
        <f t="shared" si="274"/>
        <v>0</v>
      </c>
      <c r="M1131" s="12">
        <f t="shared" si="264"/>
      </c>
      <c r="N1131" s="13"/>
    </row>
    <row r="1132" spans="1:14" ht="15.75">
      <c r="A1132" s="23">
        <v>525</v>
      </c>
      <c r="B1132" s="367"/>
      <c r="C1132" s="370">
        <v>5204</v>
      </c>
      <c r="D1132" s="371" t="s">
        <v>638</v>
      </c>
      <c r="E1132" s="296">
        <f t="shared" si="273"/>
        <v>0</v>
      </c>
      <c r="F1132" s="158"/>
      <c r="G1132" s="159"/>
      <c r="H1132" s="1426"/>
      <c r="I1132" s="158"/>
      <c r="J1132" s="159"/>
      <c r="K1132" s="1426"/>
      <c r="L1132" s="296">
        <f t="shared" si="274"/>
        <v>0</v>
      </c>
      <c r="M1132" s="12">
        <f t="shared" si="264"/>
      </c>
      <c r="N1132" s="13"/>
    </row>
    <row r="1133" spans="1:14" ht="15.75">
      <c r="A1133" s="22">
        <v>635</v>
      </c>
      <c r="B1133" s="367"/>
      <c r="C1133" s="370">
        <v>5205</v>
      </c>
      <c r="D1133" s="371" t="s">
        <v>639</v>
      </c>
      <c r="E1133" s="296">
        <f t="shared" si="273"/>
        <v>0</v>
      </c>
      <c r="F1133" s="158"/>
      <c r="G1133" s="159"/>
      <c r="H1133" s="1426"/>
      <c r="I1133" s="158"/>
      <c r="J1133" s="159"/>
      <c r="K1133" s="1426"/>
      <c r="L1133" s="296">
        <f t="shared" si="274"/>
        <v>0</v>
      </c>
      <c r="M1133" s="12">
        <f t="shared" si="264"/>
      </c>
      <c r="N1133" s="13"/>
    </row>
    <row r="1134" spans="1:14" ht="15.75">
      <c r="A1134" s="23">
        <v>640</v>
      </c>
      <c r="B1134" s="367"/>
      <c r="C1134" s="370">
        <v>5206</v>
      </c>
      <c r="D1134" s="371" t="s">
        <v>640</v>
      </c>
      <c r="E1134" s="296">
        <f t="shared" si="273"/>
        <v>0</v>
      </c>
      <c r="F1134" s="158"/>
      <c r="G1134" s="159"/>
      <c r="H1134" s="1426"/>
      <c r="I1134" s="158"/>
      <c r="J1134" s="159"/>
      <c r="K1134" s="1426"/>
      <c r="L1134" s="296">
        <f t="shared" si="274"/>
        <v>0</v>
      </c>
      <c r="M1134" s="12">
        <f t="shared" si="264"/>
      </c>
      <c r="N1134" s="13"/>
    </row>
    <row r="1135" spans="1:14" ht="15.75">
      <c r="A1135" s="23">
        <v>645</v>
      </c>
      <c r="B1135" s="367"/>
      <c r="C1135" s="372">
        <v>5219</v>
      </c>
      <c r="D1135" s="373" t="s">
        <v>641</v>
      </c>
      <c r="E1135" s="288">
        <f t="shared" si="273"/>
        <v>0</v>
      </c>
      <c r="F1135" s="173"/>
      <c r="G1135" s="174"/>
      <c r="H1135" s="1427"/>
      <c r="I1135" s="173"/>
      <c r="J1135" s="174"/>
      <c r="K1135" s="1427"/>
      <c r="L1135" s="288">
        <f t="shared" si="274"/>
        <v>0</v>
      </c>
      <c r="M1135" s="12">
        <f t="shared" si="264"/>
      </c>
      <c r="N1135" s="13"/>
    </row>
    <row r="1136" spans="1:14" ht="15.75">
      <c r="A1136" s="23">
        <v>650</v>
      </c>
      <c r="B1136" s="366">
        <v>5300</v>
      </c>
      <c r="C1136" s="1758" t="s">
        <v>642</v>
      </c>
      <c r="D1136" s="1759"/>
      <c r="E1136" s="311">
        <f aca="true" t="shared" si="275" ref="E1136:L1136">SUM(E1137:E1138)</f>
        <v>0</v>
      </c>
      <c r="F1136" s="275">
        <f t="shared" si="275"/>
        <v>0</v>
      </c>
      <c r="G1136" s="276">
        <f t="shared" si="275"/>
        <v>0</v>
      </c>
      <c r="H1136" s="277">
        <f>SUM(H1137:H1138)</f>
        <v>0</v>
      </c>
      <c r="I1136" s="275">
        <f t="shared" si="275"/>
        <v>0</v>
      </c>
      <c r="J1136" s="276">
        <f t="shared" si="275"/>
        <v>0</v>
      </c>
      <c r="K1136" s="277">
        <f t="shared" si="275"/>
        <v>0</v>
      </c>
      <c r="L1136" s="311">
        <f t="shared" si="275"/>
        <v>0</v>
      </c>
      <c r="M1136" s="12">
        <f t="shared" si="264"/>
      </c>
      <c r="N1136" s="13"/>
    </row>
    <row r="1137" spans="1:14" ht="15.75">
      <c r="A1137" s="22">
        <v>655</v>
      </c>
      <c r="B1137" s="367"/>
      <c r="C1137" s="368">
        <v>5301</v>
      </c>
      <c r="D1137" s="369" t="s">
        <v>314</v>
      </c>
      <c r="E1137" s="282">
        <f>F1137+G1137+H1137</f>
        <v>0</v>
      </c>
      <c r="F1137" s="152"/>
      <c r="G1137" s="153"/>
      <c r="H1137" s="1421"/>
      <c r="I1137" s="152"/>
      <c r="J1137" s="153"/>
      <c r="K1137" s="1421"/>
      <c r="L1137" s="282">
        <f>I1137+J1137+K1137</f>
        <v>0</v>
      </c>
      <c r="M1137" s="12">
        <f t="shared" si="264"/>
      </c>
      <c r="N1137" s="13"/>
    </row>
    <row r="1138" spans="1:14" ht="15.75">
      <c r="A1138" s="22">
        <v>665</v>
      </c>
      <c r="B1138" s="367"/>
      <c r="C1138" s="372">
        <v>5309</v>
      </c>
      <c r="D1138" s="373" t="s">
        <v>643</v>
      </c>
      <c r="E1138" s="288">
        <f>F1138+G1138+H1138</f>
        <v>0</v>
      </c>
      <c r="F1138" s="173"/>
      <c r="G1138" s="174"/>
      <c r="H1138" s="1427"/>
      <c r="I1138" s="173"/>
      <c r="J1138" s="174"/>
      <c r="K1138" s="1427"/>
      <c r="L1138" s="288">
        <f>I1138+J1138+K1138</f>
        <v>0</v>
      </c>
      <c r="M1138" s="12">
        <f t="shared" si="264"/>
      </c>
      <c r="N1138" s="13"/>
    </row>
    <row r="1139" spans="1:14" ht="15.75">
      <c r="A1139" s="22">
        <v>675</v>
      </c>
      <c r="B1139" s="366">
        <v>5400</v>
      </c>
      <c r="C1139" s="1758" t="s">
        <v>702</v>
      </c>
      <c r="D1139" s="1759"/>
      <c r="E1139" s="311">
        <f>F1139+G1139+H1139</f>
        <v>0</v>
      </c>
      <c r="F1139" s="1428"/>
      <c r="G1139" s="1429"/>
      <c r="H1139" s="1430"/>
      <c r="I1139" s="1428"/>
      <c r="J1139" s="1429"/>
      <c r="K1139" s="1430"/>
      <c r="L1139" s="311">
        <f>I1139+J1139+K1139</f>
        <v>0</v>
      </c>
      <c r="M1139" s="12">
        <f t="shared" si="264"/>
      </c>
      <c r="N1139" s="13"/>
    </row>
    <row r="1140" spans="1:14" ht="15.75">
      <c r="A1140" s="22">
        <v>685</v>
      </c>
      <c r="B1140" s="273">
        <v>5500</v>
      </c>
      <c r="C1140" s="1760" t="s">
        <v>703</v>
      </c>
      <c r="D1140" s="1761"/>
      <c r="E1140" s="311">
        <f aca="true" t="shared" si="276" ref="E1140:L1140">SUM(E1141:E1144)</f>
        <v>0</v>
      </c>
      <c r="F1140" s="275">
        <f t="shared" si="276"/>
        <v>0</v>
      </c>
      <c r="G1140" s="276">
        <f t="shared" si="276"/>
        <v>0</v>
      </c>
      <c r="H1140" s="277">
        <f>SUM(H1141:H1144)</f>
        <v>0</v>
      </c>
      <c r="I1140" s="275">
        <f t="shared" si="276"/>
        <v>0</v>
      </c>
      <c r="J1140" s="276">
        <f t="shared" si="276"/>
        <v>0</v>
      </c>
      <c r="K1140" s="277">
        <f t="shared" si="276"/>
        <v>0</v>
      </c>
      <c r="L1140" s="311">
        <f t="shared" si="276"/>
        <v>0</v>
      </c>
      <c r="M1140" s="12">
        <f t="shared" si="264"/>
      </c>
      <c r="N1140" s="13"/>
    </row>
    <row r="1141" spans="1:14" ht="15.75">
      <c r="A1141" s="23">
        <v>690</v>
      </c>
      <c r="B1141" s="363"/>
      <c r="C1141" s="280">
        <v>5501</v>
      </c>
      <c r="D1141" s="312" t="s">
        <v>704</v>
      </c>
      <c r="E1141" s="282">
        <f>F1141+G1141+H1141</f>
        <v>0</v>
      </c>
      <c r="F1141" s="152"/>
      <c r="G1141" s="153"/>
      <c r="H1141" s="1421"/>
      <c r="I1141" s="152"/>
      <c r="J1141" s="153"/>
      <c r="K1141" s="1421"/>
      <c r="L1141" s="282">
        <f>I1141+J1141+K1141</f>
        <v>0</v>
      </c>
      <c r="M1141" s="12">
        <f t="shared" si="264"/>
      </c>
      <c r="N1141" s="13"/>
    </row>
    <row r="1142" spans="1:14" ht="15.75">
      <c r="A1142" s="23">
        <v>695</v>
      </c>
      <c r="B1142" s="363"/>
      <c r="C1142" s="294">
        <v>5502</v>
      </c>
      <c r="D1142" s="295" t="s">
        <v>705</v>
      </c>
      <c r="E1142" s="296">
        <f>F1142+G1142+H1142</f>
        <v>0</v>
      </c>
      <c r="F1142" s="158"/>
      <c r="G1142" s="159"/>
      <c r="H1142" s="1426"/>
      <c r="I1142" s="158"/>
      <c r="J1142" s="159"/>
      <c r="K1142" s="1426"/>
      <c r="L1142" s="296">
        <f>I1142+J1142+K1142</f>
        <v>0</v>
      </c>
      <c r="M1142" s="12">
        <f t="shared" si="264"/>
      </c>
      <c r="N1142" s="13"/>
    </row>
    <row r="1143" spans="1:14" ht="15.75">
      <c r="A1143" s="22">
        <v>700</v>
      </c>
      <c r="B1143" s="363"/>
      <c r="C1143" s="294">
        <v>5503</v>
      </c>
      <c r="D1143" s="364" t="s">
        <v>706</v>
      </c>
      <c r="E1143" s="296">
        <f>F1143+G1143+H1143</f>
        <v>0</v>
      </c>
      <c r="F1143" s="158"/>
      <c r="G1143" s="159"/>
      <c r="H1143" s="1426"/>
      <c r="I1143" s="158"/>
      <c r="J1143" s="159"/>
      <c r="K1143" s="1426"/>
      <c r="L1143" s="296">
        <f>I1143+J1143+K1143</f>
        <v>0</v>
      </c>
      <c r="M1143" s="12">
        <f t="shared" si="264"/>
      </c>
      <c r="N1143" s="13"/>
    </row>
    <row r="1144" spans="1:14" ht="15.75">
      <c r="A1144" s="22">
        <v>710</v>
      </c>
      <c r="B1144" s="363"/>
      <c r="C1144" s="286">
        <v>5504</v>
      </c>
      <c r="D1144" s="340" t="s">
        <v>707</v>
      </c>
      <c r="E1144" s="288">
        <f>F1144+G1144+H1144</f>
        <v>0</v>
      </c>
      <c r="F1144" s="173"/>
      <c r="G1144" s="174"/>
      <c r="H1144" s="1427"/>
      <c r="I1144" s="173"/>
      <c r="J1144" s="174"/>
      <c r="K1144" s="1427"/>
      <c r="L1144" s="288">
        <f>I1144+J1144+K1144</f>
        <v>0</v>
      </c>
      <c r="M1144" s="12">
        <f t="shared" si="264"/>
      </c>
      <c r="N1144" s="13"/>
    </row>
    <row r="1145" spans="1:14" ht="15.75">
      <c r="A1145" s="23">
        <v>715</v>
      </c>
      <c r="B1145" s="366">
        <v>5700</v>
      </c>
      <c r="C1145" s="1762" t="s">
        <v>933</v>
      </c>
      <c r="D1145" s="1763"/>
      <c r="E1145" s="311">
        <f aca="true" t="shared" si="277" ref="E1145:L1145">SUM(E1146:E1148)</f>
        <v>0</v>
      </c>
      <c r="F1145" s="275">
        <f t="shared" si="277"/>
        <v>0</v>
      </c>
      <c r="G1145" s="276">
        <f t="shared" si="277"/>
        <v>0</v>
      </c>
      <c r="H1145" s="277">
        <f>SUM(H1146:H1148)</f>
        <v>0</v>
      </c>
      <c r="I1145" s="275">
        <f t="shared" si="277"/>
        <v>0</v>
      </c>
      <c r="J1145" s="276">
        <f t="shared" si="277"/>
        <v>0</v>
      </c>
      <c r="K1145" s="277">
        <f t="shared" si="277"/>
        <v>0</v>
      </c>
      <c r="L1145" s="311">
        <f t="shared" si="277"/>
        <v>0</v>
      </c>
      <c r="M1145" s="12">
        <f t="shared" si="264"/>
      </c>
      <c r="N1145" s="13"/>
    </row>
    <row r="1146" spans="1:14" ht="15.75">
      <c r="A1146" s="23">
        <v>720</v>
      </c>
      <c r="B1146" s="367"/>
      <c r="C1146" s="368">
        <v>5701</v>
      </c>
      <c r="D1146" s="369" t="s">
        <v>708</v>
      </c>
      <c r="E1146" s="282">
        <f>F1146+G1146+H1146</f>
        <v>0</v>
      </c>
      <c r="F1146" s="152"/>
      <c r="G1146" s="153"/>
      <c r="H1146" s="1421"/>
      <c r="I1146" s="152"/>
      <c r="J1146" s="153"/>
      <c r="K1146" s="1421"/>
      <c r="L1146" s="282">
        <f>I1146+J1146+K1146</f>
        <v>0</v>
      </c>
      <c r="M1146" s="12">
        <f t="shared" si="264"/>
      </c>
      <c r="N1146" s="13"/>
    </row>
    <row r="1147" spans="1:14" ht="15.75">
      <c r="A1147" s="23">
        <v>725</v>
      </c>
      <c r="B1147" s="367"/>
      <c r="C1147" s="374">
        <v>5702</v>
      </c>
      <c r="D1147" s="375" t="s">
        <v>709</v>
      </c>
      <c r="E1147" s="315">
        <f>F1147+G1147+H1147</f>
        <v>0</v>
      </c>
      <c r="F1147" s="164"/>
      <c r="G1147" s="165"/>
      <c r="H1147" s="1422"/>
      <c r="I1147" s="164"/>
      <c r="J1147" s="165"/>
      <c r="K1147" s="1422"/>
      <c r="L1147" s="315">
        <f>I1147+J1147+K1147</f>
        <v>0</v>
      </c>
      <c r="M1147" s="12">
        <f t="shared" si="264"/>
      </c>
      <c r="N1147" s="13"/>
    </row>
    <row r="1148" spans="1:14" ht="15.75">
      <c r="A1148" s="23">
        <v>730</v>
      </c>
      <c r="B1148" s="293"/>
      <c r="C1148" s="376">
        <v>4071</v>
      </c>
      <c r="D1148" s="377" t="s">
        <v>710</v>
      </c>
      <c r="E1148" s="378">
        <f>F1148+G1148+H1148</f>
        <v>0</v>
      </c>
      <c r="F1148" s="1423"/>
      <c r="G1148" s="1424"/>
      <c r="H1148" s="1425"/>
      <c r="I1148" s="1423"/>
      <c r="J1148" s="1424"/>
      <c r="K1148" s="1425"/>
      <c r="L1148" s="378">
        <f>I1148+J1148+K1148</f>
        <v>0</v>
      </c>
      <c r="M1148" s="12">
        <f t="shared" si="264"/>
      </c>
      <c r="N1148" s="13"/>
    </row>
    <row r="1149" spans="1:14" ht="15.75">
      <c r="A1149" s="23">
        <v>735</v>
      </c>
      <c r="B1149" s="583"/>
      <c r="C1149" s="1756" t="s">
        <v>711</v>
      </c>
      <c r="D1149" s="1757"/>
      <c r="E1149" s="1444"/>
      <c r="F1149" s="1444"/>
      <c r="G1149" s="1444"/>
      <c r="H1149" s="1444"/>
      <c r="I1149" s="1444"/>
      <c r="J1149" s="1444"/>
      <c r="K1149" s="1444"/>
      <c r="L1149" s="1445"/>
      <c r="M1149" s="12">
        <f t="shared" si="264"/>
      </c>
      <c r="N1149" s="13"/>
    </row>
    <row r="1150" spans="1:14" ht="15.75">
      <c r="A1150" s="23">
        <v>740</v>
      </c>
      <c r="B1150" s="382">
        <v>98</v>
      </c>
      <c r="C1150" s="1756" t="s">
        <v>711</v>
      </c>
      <c r="D1150" s="1757"/>
      <c r="E1150" s="383">
        <f>F1150+G1150+H1150</f>
        <v>0</v>
      </c>
      <c r="F1150" s="1435"/>
      <c r="G1150" s="1436"/>
      <c r="H1150" s="1437"/>
      <c r="I1150" s="1467">
        <v>0</v>
      </c>
      <c r="J1150" s="1468">
        <v>0</v>
      </c>
      <c r="K1150" s="1469">
        <v>0</v>
      </c>
      <c r="L1150" s="383">
        <f>I1150+J1150+K1150</f>
        <v>0</v>
      </c>
      <c r="M1150" s="12">
        <f t="shared" si="264"/>
      </c>
      <c r="N1150" s="13"/>
    </row>
    <row r="1151" spans="1:14" ht="15.75">
      <c r="A1151" s="23">
        <v>745</v>
      </c>
      <c r="B1151" s="1439"/>
      <c r="C1151" s="1440"/>
      <c r="D1151" s="1441"/>
      <c r="E1151" s="270"/>
      <c r="F1151" s="270"/>
      <c r="G1151" s="270"/>
      <c r="H1151" s="270"/>
      <c r="I1151" s="270"/>
      <c r="J1151" s="270"/>
      <c r="K1151" s="270"/>
      <c r="L1151" s="271"/>
      <c r="M1151" s="12">
        <f t="shared" si="264"/>
      </c>
      <c r="N1151" s="13"/>
    </row>
    <row r="1152" spans="1:14" ht="15.75">
      <c r="A1152" s="22">
        <v>750</v>
      </c>
      <c r="B1152" s="1442"/>
      <c r="C1152" s="111"/>
      <c r="D1152" s="1443"/>
      <c r="E1152" s="219"/>
      <c r="F1152" s="219"/>
      <c r="G1152" s="219"/>
      <c r="H1152" s="219"/>
      <c r="I1152" s="219"/>
      <c r="J1152" s="219"/>
      <c r="K1152" s="219"/>
      <c r="L1152" s="390"/>
      <c r="M1152" s="12">
        <f t="shared" si="264"/>
      </c>
      <c r="N1152" s="13"/>
    </row>
    <row r="1153" spans="1:14" ht="15.75">
      <c r="A1153" s="23">
        <v>755</v>
      </c>
      <c r="B1153" s="1442"/>
      <c r="C1153" s="111"/>
      <c r="D1153" s="1443"/>
      <c r="E1153" s="219"/>
      <c r="F1153" s="219"/>
      <c r="G1153" s="219"/>
      <c r="H1153" s="219"/>
      <c r="I1153" s="219"/>
      <c r="J1153" s="219"/>
      <c r="K1153" s="219"/>
      <c r="L1153" s="390"/>
      <c r="M1153" s="12">
        <f t="shared" si="264"/>
      </c>
      <c r="N1153" s="13"/>
    </row>
    <row r="1154" spans="1:14" ht="16.5" thickBot="1">
      <c r="A1154" s="23">
        <v>760</v>
      </c>
      <c r="B1154" s="1470"/>
      <c r="C1154" s="394" t="s">
        <v>758</v>
      </c>
      <c r="D1154" s="1438">
        <f>+B1154</f>
        <v>0</v>
      </c>
      <c r="E1154" s="396">
        <f aca="true" t="shared" si="278" ref="E1154:L1154">SUM(E1038,E1041,E1047,E1055,E1056,E1074,E1078,E1084,E1087,E1088,E1089,E1090,E1091,E1100,E1107,E1108,E1109,E1110,E1117,E1121,E1122,E1123,E1124,E1127,E1128,E1136,E1139,E1140,E1145)+E1150</f>
        <v>0</v>
      </c>
      <c r="F1154" s="397">
        <f t="shared" si="278"/>
        <v>0</v>
      </c>
      <c r="G1154" s="398">
        <f t="shared" si="278"/>
        <v>0</v>
      </c>
      <c r="H1154" s="399">
        <f>SUM(H1038,H1041,H1047,H1055,H1056,H1074,H1078,H1084,H1087,H1088,H1089,H1090,H1091,H1100,H1107,H1108,H1109,H1110,H1117,H1121,H1122,H1123,H1124,H1127,H1128,H1136,H1139,H1140,H1145)+H1150</f>
        <v>0</v>
      </c>
      <c r="I1154" s="397">
        <f t="shared" si="278"/>
        <v>4561</v>
      </c>
      <c r="J1154" s="398">
        <f t="shared" si="278"/>
        <v>0</v>
      </c>
      <c r="K1154" s="399">
        <f t="shared" si="278"/>
        <v>0</v>
      </c>
      <c r="L1154" s="396">
        <f t="shared" si="278"/>
        <v>4561</v>
      </c>
      <c r="M1154" s="12">
        <f>(IF($E1154&lt;&gt;0,$M$2,IF($L1154&lt;&gt;0,$M$2,"")))</f>
        <v>1</v>
      </c>
      <c r="N1154" s="73" t="str">
        <f>LEFT(C1035,1)</f>
        <v>3</v>
      </c>
    </row>
    <row r="1155" spans="1:13" ht="16.5" thickTop="1">
      <c r="A1155" s="22">
        <v>765</v>
      </c>
      <c r="B1155" s="79" t="s">
        <v>124</v>
      </c>
      <c r="C1155" s="1"/>
      <c r="L1155" s="6"/>
      <c r="M1155" s="7">
        <f>(IF($E1154&lt;&gt;0,$M$2,IF($L1154&lt;&gt;0,$M$2,"")))</f>
        <v>1</v>
      </c>
    </row>
    <row r="1156" spans="1:13" ht="15.75">
      <c r="A1156" s="22">
        <v>775</v>
      </c>
      <c r="B1156" s="1369"/>
      <c r="C1156" s="1369"/>
      <c r="D1156" s="1370"/>
      <c r="E1156" s="1369"/>
      <c r="F1156" s="1369"/>
      <c r="G1156" s="1369"/>
      <c r="H1156" s="1369"/>
      <c r="I1156" s="1369"/>
      <c r="J1156" s="1369"/>
      <c r="K1156" s="1369"/>
      <c r="L1156" s="1371"/>
      <c r="M1156" s="7">
        <f>(IF($E1154&lt;&gt;0,$M$2,IF($L1154&lt;&gt;0,$M$2,"")))</f>
        <v>1</v>
      </c>
    </row>
    <row r="1157" spans="1:14" ht="18.75">
      <c r="A1157" s="23">
        <v>780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77"/>
      <c r="M1157" s="74">
        <f>(IF(E1152&lt;&gt;0,$G$2,IF(L1152&lt;&gt;0,$G$2,"")))</f>
      </c>
      <c r="N1157" s="65"/>
    </row>
    <row r="1158" spans="1:14" ht="18.75">
      <c r="A1158" s="23">
        <v>785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ht="15.75">
      <c r="A1159" s="23">
        <v>790</v>
      </c>
    </row>
    <row r="1160" ht="15.75">
      <c r="A1160" s="23">
        <v>795</v>
      </c>
    </row>
    <row r="1161" ht="15.75">
      <c r="A1161" s="22">
        <v>805</v>
      </c>
    </row>
    <row r="1162" ht="15.75">
      <c r="A1162" s="23">
        <v>810</v>
      </c>
    </row>
    <row r="1163" ht="15.75">
      <c r="A1163" s="23">
        <v>815</v>
      </c>
    </row>
    <row r="1164" ht="15.75">
      <c r="A1164" s="28">
        <v>525</v>
      </c>
    </row>
    <row r="1165" ht="15.75">
      <c r="A1165" s="22">
        <v>820</v>
      </c>
    </row>
    <row r="1166" ht="15.75">
      <c r="A1166" s="23">
        <v>821</v>
      </c>
    </row>
    <row r="1167" ht="15.75">
      <c r="A1167" s="23">
        <v>822</v>
      </c>
    </row>
    <row r="1168" ht="15.75">
      <c r="A1168" s="23">
        <v>823</v>
      </c>
    </row>
    <row r="1169" ht="15.75">
      <c r="A1169" s="23">
        <v>825</v>
      </c>
    </row>
    <row r="1170" ht="15.75">
      <c r="A1170" s="23"/>
    </row>
    <row r="1171" ht="15.75">
      <c r="A1171" s="23"/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5"/>
    </row>
    <row r="1185" ht="15.75">
      <c r="A1185" s="25">
        <v>905</v>
      </c>
    </row>
    <row r="1186" ht="15.75">
      <c r="A1186" s="25">
        <v>906</v>
      </c>
    </row>
    <row r="1187" ht="15.75">
      <c r="A1187" s="25">
        <v>907</v>
      </c>
    </row>
    <row r="1188" ht="15.75">
      <c r="A1188" s="25">
        <v>910</v>
      </c>
    </row>
    <row r="1189" ht="15.75">
      <c r="A1189" s="25">
        <v>911</v>
      </c>
    </row>
  </sheetData>
  <sheetProtection password="81B0" sheet="1" objects="1" scenarios="1"/>
  <mergeCells count="246">
    <mergeCell ref="B600:C600"/>
    <mergeCell ref="G600:J600"/>
    <mergeCell ref="B601:C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693:D693"/>
    <mergeCell ref="C694:D694"/>
    <mergeCell ref="C695:D695"/>
    <mergeCell ref="C696:D696"/>
    <mergeCell ref="C703:D703"/>
    <mergeCell ref="C707:D707"/>
    <mergeCell ref="C708:D708"/>
    <mergeCell ref="C709:D709"/>
    <mergeCell ref="C710:D710"/>
    <mergeCell ref="C713:D713"/>
    <mergeCell ref="C714:D714"/>
    <mergeCell ref="C722:D722"/>
    <mergeCell ref="C725:D725"/>
    <mergeCell ref="C726:D726"/>
    <mergeCell ref="C731:D731"/>
    <mergeCell ref="C735:D735"/>
    <mergeCell ref="C736:D736"/>
    <mergeCell ref="B746:D746"/>
    <mergeCell ref="B748:D748"/>
    <mergeCell ref="B751:D751"/>
    <mergeCell ref="E755:H755"/>
    <mergeCell ref="I755:L755"/>
    <mergeCell ref="C762:D762"/>
    <mergeCell ref="C765:D765"/>
    <mergeCell ref="C771:D771"/>
    <mergeCell ref="C779:D779"/>
    <mergeCell ref="C780:D780"/>
    <mergeCell ref="C798:D798"/>
    <mergeCell ref="C802:D802"/>
    <mergeCell ref="C808:D808"/>
    <mergeCell ref="C811:D811"/>
    <mergeCell ref="C812:D812"/>
    <mergeCell ref="C813:D813"/>
    <mergeCell ref="C814:D814"/>
    <mergeCell ref="C815:D815"/>
    <mergeCell ref="C831:D831"/>
    <mergeCell ref="C832:D832"/>
    <mergeCell ref="C833:D833"/>
    <mergeCell ref="C834:D834"/>
    <mergeCell ref="C841:D841"/>
    <mergeCell ref="C845:D845"/>
    <mergeCell ref="C846:D846"/>
    <mergeCell ref="C847:D847"/>
    <mergeCell ref="C848:D848"/>
    <mergeCell ref="C851:D851"/>
    <mergeCell ref="C852:D852"/>
    <mergeCell ref="C860:D860"/>
    <mergeCell ref="C863:D863"/>
    <mergeCell ref="C864:D864"/>
    <mergeCell ref="C869:D869"/>
    <mergeCell ref="C873:D873"/>
    <mergeCell ref="C874:D874"/>
    <mergeCell ref="B884:D884"/>
    <mergeCell ref="B886:D886"/>
    <mergeCell ref="B889:D889"/>
    <mergeCell ref="E893:H893"/>
    <mergeCell ref="I893:L893"/>
    <mergeCell ref="C900:D900"/>
    <mergeCell ref="C903:D903"/>
    <mergeCell ref="C909:D909"/>
    <mergeCell ref="C917:D917"/>
    <mergeCell ref="C918:D918"/>
    <mergeCell ref="C936:D936"/>
    <mergeCell ref="C940:D940"/>
    <mergeCell ref="C946:D946"/>
    <mergeCell ref="C949:D949"/>
    <mergeCell ref="C950:D950"/>
    <mergeCell ref="C951:D951"/>
    <mergeCell ref="C952:D952"/>
    <mergeCell ref="C953:D953"/>
    <mergeCell ref="C969:D969"/>
    <mergeCell ref="C970:D970"/>
    <mergeCell ref="C971:D971"/>
    <mergeCell ref="C972:D972"/>
    <mergeCell ref="C979:D979"/>
    <mergeCell ref="C983:D983"/>
    <mergeCell ref="C984:D984"/>
    <mergeCell ref="C985:D985"/>
    <mergeCell ref="C986:D986"/>
    <mergeCell ref="C989:D989"/>
    <mergeCell ref="C990:D990"/>
    <mergeCell ref="C998:D998"/>
    <mergeCell ref="C1001:D1001"/>
    <mergeCell ref="C1002:D1002"/>
    <mergeCell ref="C1007:D1007"/>
    <mergeCell ref="C1011:D1011"/>
    <mergeCell ref="C1012:D1012"/>
    <mergeCell ref="B1022:D1022"/>
    <mergeCell ref="B1024:D1024"/>
    <mergeCell ref="B1027:D1027"/>
    <mergeCell ref="E1031:H1031"/>
    <mergeCell ref="I1031:L1031"/>
    <mergeCell ref="C1038:D1038"/>
    <mergeCell ref="C1041:D1041"/>
    <mergeCell ref="C1047:D1047"/>
    <mergeCell ref="C1055:D1055"/>
    <mergeCell ref="C1056:D1056"/>
    <mergeCell ref="C1074:D1074"/>
    <mergeCell ref="C1078:D1078"/>
    <mergeCell ref="C1084:D1084"/>
    <mergeCell ref="C1087:D1087"/>
    <mergeCell ref="C1088:D1088"/>
    <mergeCell ref="C1089:D1089"/>
    <mergeCell ref="C1090:D1090"/>
    <mergeCell ref="C1091:D1091"/>
    <mergeCell ref="C1107:D1107"/>
    <mergeCell ref="C1108:D1108"/>
    <mergeCell ref="C1109:D1109"/>
    <mergeCell ref="C1110:D1110"/>
    <mergeCell ref="C1117:D1117"/>
    <mergeCell ref="C1121:D1121"/>
    <mergeCell ref="C1122:D1122"/>
    <mergeCell ref="C1123:D1123"/>
    <mergeCell ref="C1124:D1124"/>
    <mergeCell ref="C1149:D1149"/>
    <mergeCell ref="C1150:D1150"/>
    <mergeCell ref="C1127:D1127"/>
    <mergeCell ref="C1128:D1128"/>
    <mergeCell ref="C1136:D1136"/>
    <mergeCell ref="C1139:D1139"/>
    <mergeCell ref="C1140:D1140"/>
    <mergeCell ref="C1145:D1145"/>
  </mergeCells>
  <conditionalFormatting sqref="D443">
    <cfRule type="cellIs" priority="155" dxfId="174" operator="notEqual" stopIfTrue="1">
      <formula>0</formula>
    </cfRule>
  </conditionalFormatting>
  <conditionalFormatting sqref="D594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78">
    <cfRule type="cellIs" priority="132" dxfId="190" operator="equal" stopIfTrue="1">
      <formula>0</formula>
    </cfRule>
  </conditionalFormatting>
  <conditionalFormatting sqref="E180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0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49">
    <cfRule type="cellIs" priority="121" dxfId="190" operator="equal" stopIfTrue="1">
      <formula>0</formula>
    </cfRule>
  </conditionalFormatting>
  <conditionalFormatting sqref="E351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1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34">
    <cfRule type="cellIs" priority="110" dxfId="190" operator="equal" stopIfTrue="1">
      <formula>0</formula>
    </cfRule>
  </conditionalFormatting>
  <conditionalFormatting sqref="E436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36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3">
    <cfRule type="cellIs" priority="99" dxfId="191" operator="notEqual" stopIfTrue="1">
      <formula>0</formula>
    </cfRule>
  </conditionalFormatting>
  <conditionalFormatting sqref="F443">
    <cfRule type="cellIs" priority="98" dxfId="191" operator="notEqual" stopIfTrue="1">
      <formula>0</formula>
    </cfRule>
  </conditionalFormatting>
  <conditionalFormatting sqref="G443">
    <cfRule type="cellIs" priority="97" dxfId="191" operator="notEqual" stopIfTrue="1">
      <formula>0</formula>
    </cfRule>
  </conditionalFormatting>
  <conditionalFormatting sqref="H443">
    <cfRule type="cellIs" priority="96" dxfId="191" operator="notEqual" stopIfTrue="1">
      <formula>0</formula>
    </cfRule>
  </conditionalFormatting>
  <conditionalFormatting sqref="I443">
    <cfRule type="cellIs" priority="95" dxfId="191" operator="notEqual" stopIfTrue="1">
      <formula>0</formula>
    </cfRule>
  </conditionalFormatting>
  <conditionalFormatting sqref="J443">
    <cfRule type="cellIs" priority="94" dxfId="191" operator="notEqual" stopIfTrue="1">
      <formula>0</formula>
    </cfRule>
  </conditionalFormatting>
  <conditionalFormatting sqref="K443">
    <cfRule type="cellIs" priority="93" dxfId="191" operator="notEqual" stopIfTrue="1">
      <formula>0</formula>
    </cfRule>
  </conditionalFormatting>
  <conditionalFormatting sqref="L443">
    <cfRule type="cellIs" priority="92" dxfId="191" operator="notEqual" stopIfTrue="1">
      <formula>0</formula>
    </cfRule>
  </conditionalFormatting>
  <conditionalFormatting sqref="E594">
    <cfRule type="cellIs" priority="91" dxfId="191" operator="notEqual" stopIfTrue="1">
      <formula>0</formula>
    </cfRule>
  </conditionalFormatting>
  <conditionalFormatting sqref="F594:G594">
    <cfRule type="cellIs" priority="90" dxfId="191" operator="notEqual" stopIfTrue="1">
      <formula>0</formula>
    </cfRule>
  </conditionalFormatting>
  <conditionalFormatting sqref="H594">
    <cfRule type="cellIs" priority="89" dxfId="191" operator="notEqual" stopIfTrue="1">
      <formula>0</formula>
    </cfRule>
  </conditionalFormatting>
  <conditionalFormatting sqref="I594">
    <cfRule type="cellIs" priority="88" dxfId="191" operator="notEqual" stopIfTrue="1">
      <formula>0</formula>
    </cfRule>
  </conditionalFormatting>
  <conditionalFormatting sqref="J594:K594">
    <cfRule type="cellIs" priority="87" dxfId="191" operator="notEqual" stopIfTrue="1">
      <formula>0</formula>
    </cfRule>
  </conditionalFormatting>
  <conditionalFormatting sqref="L594">
    <cfRule type="cellIs" priority="86" dxfId="191" operator="notEqual" stopIfTrue="1">
      <formula>0</formula>
    </cfRule>
  </conditionalFormatting>
  <conditionalFormatting sqref="F450">
    <cfRule type="cellIs" priority="84" dxfId="190" operator="equal" stopIfTrue="1">
      <formula>0</formula>
    </cfRule>
  </conditionalFormatting>
  <conditionalFormatting sqref="E452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2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69">
    <cfRule type="cellIs" priority="66" dxfId="60" operator="greaterThan" stopIfTrue="1">
      <formula>$G$25</formula>
    </cfRule>
  </conditionalFormatting>
  <conditionalFormatting sqref="J169">
    <cfRule type="cellIs" priority="65" dxfId="60" operator="greaterThan" stopIfTrue="1">
      <formula>$J$25</formula>
    </cfRule>
  </conditionalFormatting>
  <conditionalFormatting sqref="F613">
    <cfRule type="cellIs" priority="64" dxfId="190" operator="equal" stopIfTrue="1">
      <formula>0</formula>
    </cfRule>
  </conditionalFormatting>
  <conditionalFormatting sqref="E615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15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2">
    <cfRule type="cellIs" priority="53" dxfId="0" operator="notEqual" stopIfTrue="1">
      <formula>"ИЗБЕРЕТЕ ДЕЙНОСТ"</formula>
    </cfRule>
  </conditionalFormatting>
  <conditionalFormatting sqref="D740">
    <cfRule type="cellIs" priority="52" dxfId="193" operator="equal" stopIfTrue="1">
      <formula>0</formula>
    </cfRule>
  </conditionalFormatting>
  <conditionalFormatting sqref="C622">
    <cfRule type="cellIs" priority="51" dxfId="0" operator="notEqual" stopIfTrue="1">
      <formula>0</formula>
    </cfRule>
  </conditionalFormatting>
  <conditionalFormatting sqref="D620">
    <cfRule type="cellIs" priority="50" dxfId="0" operator="notEqual" stopIfTrue="1">
      <formula>"ИЗБЕРЕТЕ ДЕЙНОСТ"</formula>
    </cfRule>
  </conditionalFormatting>
  <conditionalFormatting sqref="C620">
    <cfRule type="cellIs" priority="49" dxfId="0" operator="notEqual" stopIfTrue="1">
      <formula>0</formula>
    </cfRule>
  </conditionalFormatting>
  <conditionalFormatting sqref="F751">
    <cfRule type="cellIs" priority="48" dxfId="190" operator="equal" stopIfTrue="1">
      <formula>0</formula>
    </cfRule>
  </conditionalFormatting>
  <conditionalFormatting sqref="E753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3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0">
    <cfRule type="cellIs" priority="37" dxfId="0" operator="notEqual" stopIfTrue="1">
      <formula>"ИЗБЕРЕТЕ ДЕЙНОСТ"</formula>
    </cfRule>
  </conditionalFormatting>
  <conditionalFormatting sqref="D878">
    <cfRule type="cellIs" priority="36" dxfId="193" operator="equal" stopIfTrue="1">
      <formula>0</formula>
    </cfRule>
  </conditionalFormatting>
  <conditionalFormatting sqref="C760">
    <cfRule type="cellIs" priority="35" dxfId="0" operator="notEqual" stopIfTrue="1">
      <formula>0</formula>
    </cfRule>
  </conditionalFormatting>
  <conditionalFormatting sqref="D758">
    <cfRule type="cellIs" priority="34" dxfId="0" operator="notEqual" stopIfTrue="1">
      <formula>"ИЗБЕРЕТЕ ДЕЙНОСТ"</formula>
    </cfRule>
  </conditionalFormatting>
  <conditionalFormatting sqref="C758">
    <cfRule type="cellIs" priority="33" dxfId="0" operator="notEqual" stopIfTrue="1">
      <formula>0</formula>
    </cfRule>
  </conditionalFormatting>
  <conditionalFormatting sqref="F889">
    <cfRule type="cellIs" priority="32" dxfId="190" operator="equal" stopIfTrue="1">
      <formula>0</formula>
    </cfRule>
  </conditionalFormatting>
  <conditionalFormatting sqref="E891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1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898">
    <cfRule type="cellIs" priority="21" dxfId="0" operator="notEqual" stopIfTrue="1">
      <formula>"ИЗБЕРЕТЕ ДЕЙНОСТ"</formula>
    </cfRule>
  </conditionalFormatting>
  <conditionalFormatting sqref="D1016">
    <cfRule type="cellIs" priority="20" dxfId="193" operator="equal" stopIfTrue="1">
      <formula>0</formula>
    </cfRule>
  </conditionalFormatting>
  <conditionalFormatting sqref="C898">
    <cfRule type="cellIs" priority="19" dxfId="0" operator="notEqual" stopIfTrue="1">
      <formula>0</formula>
    </cfRule>
  </conditionalFormatting>
  <conditionalFormatting sqref="D896">
    <cfRule type="cellIs" priority="18" dxfId="0" operator="notEqual" stopIfTrue="1">
      <formula>"ИЗБЕРЕТЕ ДЕЙНОСТ"</formula>
    </cfRule>
  </conditionalFormatting>
  <conditionalFormatting sqref="C896">
    <cfRule type="cellIs" priority="17" dxfId="0" operator="notEqual" stopIfTrue="1">
      <formula>0</formula>
    </cfRule>
  </conditionalFormatting>
  <conditionalFormatting sqref="F1027">
    <cfRule type="cellIs" priority="16" dxfId="190" operator="equal" stopIfTrue="1">
      <formula>0</formula>
    </cfRule>
  </conditionalFormatting>
  <conditionalFormatting sqref="E1029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29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36">
    <cfRule type="cellIs" priority="5" dxfId="0" operator="notEqual" stopIfTrue="1">
      <formula>"ИЗБЕРЕТЕ ДЕЙНОСТ"</formula>
    </cfRule>
  </conditionalFormatting>
  <conditionalFormatting sqref="D1154">
    <cfRule type="cellIs" priority="4" dxfId="193" operator="equal" stopIfTrue="1">
      <formula>0</formula>
    </cfRule>
  </conditionalFormatting>
  <conditionalFormatting sqref="C1036">
    <cfRule type="cellIs" priority="3" dxfId="0" operator="notEqual" stopIfTrue="1">
      <formula>0</formula>
    </cfRule>
  </conditionalFormatting>
  <conditionalFormatting sqref="D1034">
    <cfRule type="cellIs" priority="2" dxfId="0" operator="notEqual" stopIfTrue="1">
      <formula>"ИЗБЕРЕТЕ ДЕЙНОСТ"</formula>
    </cfRule>
  </conditionalFormatting>
  <conditionalFormatting sqref="C103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 F1042:K1046 F1085:K1090 F1075:K1077 F1057:K1073 F1039:K1040 F1097:K1099 F1048:K1055 F1141:K1144 F1137:K1139 F1129:K1135 F1125:K1127 F1118:K1123 F1111:K1116 F1150:K1150 F1146:K1147 F1101:K1109 F1092:K1095 F1079:K1082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 E1038:E1154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 F1083:K1083 F1148:K1148 F1096:K1096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 D1034">
      <formula1>OP_LIST</formula1>
    </dataValidation>
    <dataValidation type="list" allowBlank="1" showInputMessage="1" showErrorMessage="1" promptTitle="ВЪВЕДЕТЕ ДЕЙНОСТ" sqref="D622 D760 D898 D103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1">
      <selection activeCell="C271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2056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2057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2067</v>
      </c>
      <c r="I2" s="61"/>
    </row>
    <row r="3" spans="1:9" ht="12.75">
      <c r="A3" s="61" t="s">
        <v>726</v>
      </c>
      <c r="B3" s="61" t="s">
        <v>2065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2066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80">
        <f>$B$7</f>
        <v>0</v>
      </c>
      <c r="J14" s="1781"/>
      <c r="K14" s="178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85">
        <f>$B$12</f>
        <v>0</v>
      </c>
      <c r="J19" s="1786"/>
      <c r="K19" s="1787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768" t="s">
        <v>2054</v>
      </c>
      <c r="M23" s="1769"/>
      <c r="N23" s="1769"/>
      <c r="O23" s="1770"/>
      <c r="P23" s="1771" t="s">
        <v>2055</v>
      </c>
      <c r="Q23" s="1772"/>
      <c r="R23" s="1772"/>
      <c r="S23" s="177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4" t="s">
        <v>761</v>
      </c>
      <c r="K30" s="1775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6" t="s">
        <v>764</v>
      </c>
      <c r="K33" s="176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6" t="s">
        <v>199</v>
      </c>
      <c r="K39" s="177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78" t="s">
        <v>204</v>
      </c>
      <c r="K47" s="1779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6" t="s">
        <v>205</v>
      </c>
      <c r="K48" s="176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60" t="s">
        <v>279</v>
      </c>
      <c r="K66" s="176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60" t="s">
        <v>739</v>
      </c>
      <c r="K70" s="176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60" t="s">
        <v>224</v>
      </c>
      <c r="K76" s="176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60" t="s">
        <v>226</v>
      </c>
      <c r="K79" s="1761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4" t="s">
        <v>227</v>
      </c>
      <c r="K80" s="176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4" t="s">
        <v>228</v>
      </c>
      <c r="K81" s="176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64" t="s">
        <v>1688</v>
      </c>
      <c r="K82" s="176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60" t="s">
        <v>229</v>
      </c>
      <c r="K83" s="176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60" t="s">
        <v>241</v>
      </c>
      <c r="K99" s="1761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60" t="s">
        <v>242</v>
      </c>
      <c r="K100" s="1761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60" t="s">
        <v>243</v>
      </c>
      <c r="K101" s="1761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60" t="s">
        <v>244</v>
      </c>
      <c r="K102" s="176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60" t="s">
        <v>1689</v>
      </c>
      <c r="K109" s="176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60" t="s">
        <v>1686</v>
      </c>
      <c r="K113" s="1761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60" t="s">
        <v>1687</v>
      </c>
      <c r="K114" s="1761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4" t="s">
        <v>254</v>
      </c>
      <c r="K115" s="176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60" t="s">
        <v>280</v>
      </c>
      <c r="K116" s="176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8" t="s">
        <v>255</v>
      </c>
      <c r="K119" s="1759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8" t="s">
        <v>256</v>
      </c>
      <c r="K120" s="175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8" t="s">
        <v>642</v>
      </c>
      <c r="K128" s="175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8" t="s">
        <v>702</v>
      </c>
      <c r="K131" s="1759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60" t="s">
        <v>703</v>
      </c>
      <c r="K132" s="176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62" t="s">
        <v>933</v>
      </c>
      <c r="K137" s="176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6" t="s">
        <v>711</v>
      </c>
      <c r="K141" s="1757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6" t="s">
        <v>711</v>
      </c>
      <c r="K142" s="1757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2017-04-12T06:53:22Z</cp:lastPrinted>
  <dcterms:created xsi:type="dcterms:W3CDTF">1997-12-10T11:54:07Z</dcterms:created>
  <dcterms:modified xsi:type="dcterms:W3CDTF">2017-07-07T06:50:04Z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